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JSKI ZA 2020. i rebalans za 2019\"/>
    </mc:Choice>
  </mc:AlternateContent>
  <bookViews>
    <workbookView xWindow="0" yWindow="0" windowWidth="20400" windowHeight="7155"/>
  </bookViews>
  <sheets>
    <sheet name=" PLAN 2018 19.12." sheetId="1" r:id="rId1"/>
    <sheet name="plan 2016" sheetId="7" r:id="rId2"/>
    <sheet name="List1" sheetId="2" r:id="rId3"/>
    <sheet name="List2" sheetId="3" r:id="rId4"/>
    <sheet name="List3" sheetId="4" r:id="rId5"/>
    <sheet name="List4" sheetId="5" r:id="rId6"/>
    <sheet name="List5" sheetId="6" r:id="rId7"/>
  </sheets>
  <calcPr calcId="152511"/>
</workbook>
</file>

<file path=xl/calcChain.xml><?xml version="1.0" encoding="utf-8"?>
<calcChain xmlns="http://schemas.openxmlformats.org/spreadsheetml/2006/main">
  <c r="H27" i="1" l="1"/>
  <c r="F34" i="1"/>
  <c r="H246" i="1"/>
  <c r="H242" i="1"/>
  <c r="H236" i="1"/>
  <c r="H233" i="1"/>
  <c r="H232" i="1" s="1"/>
  <c r="H230" i="1" s="1"/>
  <c r="H228" i="1"/>
  <c r="H225" i="1"/>
  <c r="H52" i="1"/>
  <c r="H264" i="1"/>
  <c r="H275" i="1"/>
  <c r="H205" i="1"/>
  <c r="H198" i="1"/>
  <c r="H173" i="1"/>
  <c r="H172" i="1" s="1"/>
  <c r="H155" i="1"/>
  <c r="H153" i="1" s="1"/>
  <c r="H152" i="1" s="1"/>
  <c r="H57" i="1"/>
  <c r="H56" i="1" s="1"/>
  <c r="F165" i="1"/>
  <c r="H177" i="1"/>
  <c r="H176" i="1" s="1"/>
  <c r="H175" i="1" s="1"/>
  <c r="F273" i="1"/>
  <c r="F262" i="1"/>
  <c r="F228" i="1"/>
  <c r="F225" i="1"/>
  <c r="G224" i="1"/>
  <c r="G222" i="1" s="1"/>
  <c r="H51" i="1" l="1"/>
  <c r="H49" i="1" s="1"/>
  <c r="H224" i="1"/>
  <c r="H222" i="1" s="1"/>
  <c r="H241" i="1"/>
  <c r="H170" i="1"/>
  <c r="H239" i="1"/>
  <c r="F224" i="1"/>
  <c r="F222" i="1" s="1"/>
  <c r="F172" i="1" l="1"/>
  <c r="F170" i="1" s="1"/>
  <c r="H28" i="1" l="1"/>
  <c r="H19" i="1"/>
  <c r="H17" i="1"/>
  <c r="H259" i="1"/>
  <c r="H258" i="1" s="1"/>
  <c r="H257" i="1" s="1"/>
  <c r="H150" i="1"/>
  <c r="H149" i="1" s="1"/>
  <c r="H148" i="1" s="1"/>
  <c r="F149" i="1"/>
  <c r="F148" i="1" s="1"/>
  <c r="H169" i="1"/>
  <c r="H168" i="1" s="1"/>
  <c r="H165" i="1" s="1"/>
  <c r="F168" i="1"/>
  <c r="H118" i="1"/>
  <c r="F153" i="1"/>
  <c r="F152" i="1" s="1"/>
  <c r="F117" i="1"/>
  <c r="G246" i="1" l="1"/>
  <c r="H107" i="1"/>
  <c r="G64" i="1"/>
  <c r="G63" i="1" s="1"/>
  <c r="H276" i="1"/>
  <c r="H274" i="1"/>
  <c r="H270" i="1"/>
  <c r="H269" i="1"/>
  <c r="H263" i="1"/>
  <c r="H262" i="1" s="1"/>
  <c r="H261" i="1" s="1"/>
  <c r="H206" i="1"/>
  <c r="H204" i="1" s="1"/>
  <c r="H203" i="1" s="1"/>
  <c r="H201" i="1" s="1"/>
  <c r="H219" i="1"/>
  <c r="H218" i="1" s="1"/>
  <c r="H216" i="1" s="1"/>
  <c r="H213" i="1"/>
  <c r="H214" i="1"/>
  <c r="H197" i="1"/>
  <c r="H200" i="1"/>
  <c r="H199" i="1" s="1"/>
  <c r="H196" i="1"/>
  <c r="H191" i="1"/>
  <c r="H190" i="1"/>
  <c r="H188" i="1"/>
  <c r="H187" i="1"/>
  <c r="H181" i="1"/>
  <c r="H180" i="1" s="1"/>
  <c r="H178" i="1" s="1"/>
  <c r="H160" i="1"/>
  <c r="H159" i="1" s="1"/>
  <c r="H158" i="1" s="1"/>
  <c r="H146" i="1" s="1"/>
  <c r="H136" i="1"/>
  <c r="H135" i="1"/>
  <c r="H145" i="1"/>
  <c r="H144" i="1" s="1"/>
  <c r="H141" i="1"/>
  <c r="H142" i="1"/>
  <c r="H143" i="1"/>
  <c r="H140" i="1"/>
  <c r="H127" i="1"/>
  <c r="H125" i="1"/>
  <c r="H124" i="1"/>
  <c r="H104" i="1"/>
  <c r="H100" i="1"/>
  <c r="H101" i="1"/>
  <c r="H102" i="1"/>
  <c r="H99" i="1"/>
  <c r="H108" i="1"/>
  <c r="H109" i="1"/>
  <c r="H119" i="1"/>
  <c r="H117" i="1" s="1"/>
  <c r="H116" i="1"/>
  <c r="H114" i="1"/>
  <c r="G86" i="1"/>
  <c r="G85" i="1" s="1"/>
  <c r="H88" i="1"/>
  <c r="H87" i="1"/>
  <c r="H81" i="1"/>
  <c r="H80" i="1" s="1"/>
  <c r="H79" i="1"/>
  <c r="H78" i="1" s="1"/>
  <c r="H74" i="1"/>
  <c r="H73" i="1" s="1"/>
  <c r="H70" i="1"/>
  <c r="H71" i="1"/>
  <c r="H72" i="1"/>
  <c r="H69" i="1"/>
  <c r="H273" i="1" l="1"/>
  <c r="H272" i="1" s="1"/>
  <c r="H106" i="1"/>
  <c r="H255" i="1"/>
  <c r="H113" i="1"/>
  <c r="H112" i="1" s="1"/>
  <c r="H110" i="1" s="1"/>
  <c r="H186" i="1"/>
  <c r="H268" i="1"/>
  <c r="H267" i="1" s="1"/>
  <c r="H122" i="1"/>
  <c r="H121" i="1" s="1"/>
  <c r="H189" i="1"/>
  <c r="H98" i="1"/>
  <c r="H212" i="1"/>
  <c r="H211" i="1" s="1"/>
  <c r="H209" i="1" s="1"/>
  <c r="H139" i="1"/>
  <c r="H138" i="1" s="1"/>
  <c r="H134" i="1"/>
  <c r="H133" i="1" s="1"/>
  <c r="H131" i="1" s="1"/>
  <c r="H86" i="1"/>
  <c r="H85" i="1" s="1"/>
  <c r="H83" i="1" s="1"/>
  <c r="H195" i="1"/>
  <c r="H194" i="1" s="1"/>
  <c r="H192" i="1" s="1"/>
  <c r="H77" i="1"/>
  <c r="H75" i="1" s="1"/>
  <c r="H68" i="1"/>
  <c r="H67" i="1" s="1"/>
  <c r="H65" i="1" s="1"/>
  <c r="F261" i="1"/>
  <c r="F268" i="1"/>
  <c r="F204" i="1"/>
  <c r="F203" i="1" s="1"/>
  <c r="F201" i="1" s="1"/>
  <c r="F219" i="1"/>
  <c r="F218" i="1" s="1"/>
  <c r="F216" i="1" s="1"/>
  <c r="F212" i="1"/>
  <c r="F159" i="1"/>
  <c r="F158" i="1" s="1"/>
  <c r="F134" i="1"/>
  <c r="F139" i="1"/>
  <c r="F272" i="1"/>
  <c r="F233" i="1"/>
  <c r="F195" i="1"/>
  <c r="H185" i="1" l="1"/>
  <c r="H183" i="1" s="1"/>
  <c r="H64" i="1"/>
  <c r="H63" i="1" s="1"/>
  <c r="F98" i="1"/>
  <c r="F122" i="1"/>
  <c r="F121" i="1" s="1"/>
  <c r="F68" i="1"/>
  <c r="F236" i="1"/>
  <c r="F144" i="1"/>
  <c r="F138" i="1" s="1"/>
  <c r="K76" i="1"/>
  <c r="F59" i="1"/>
  <c r="F119" i="7"/>
  <c r="I219" i="7"/>
  <c r="I217" i="7"/>
  <c r="I216" i="7" s="1"/>
  <c r="I211" i="7"/>
  <c r="I207" i="7"/>
  <c r="I203" i="7"/>
  <c r="I187" i="7"/>
  <c r="I180" i="7"/>
  <c r="I178" i="7" s="1"/>
  <c r="I175" i="7"/>
  <c r="I173" i="7" s="1"/>
  <c r="I166" i="7"/>
  <c r="I164" i="7"/>
  <c r="I157" i="7"/>
  <c r="I155" i="7" s="1"/>
  <c r="I150" i="7"/>
  <c r="I146" i="7"/>
  <c r="I129" i="7"/>
  <c r="I127" i="7"/>
  <c r="I111" i="7"/>
  <c r="I109" i="7"/>
  <c r="I86" i="7"/>
  <c r="I81" i="7"/>
  <c r="I79" i="7"/>
  <c r="I78" i="7" s="1"/>
  <c r="I73" i="7"/>
  <c r="I71" i="7" s="1"/>
  <c r="I64" i="7"/>
  <c r="I62" i="7" s="1"/>
  <c r="I49" i="7"/>
  <c r="I47" i="7"/>
  <c r="I46" i="7" s="1"/>
  <c r="F57" i="7"/>
  <c r="F220" i="7"/>
  <c r="F219" i="7" s="1"/>
  <c r="F217" i="7" s="1"/>
  <c r="F216" i="7" s="1"/>
  <c r="H219" i="7"/>
  <c r="H217" i="7" s="1"/>
  <c r="H216" i="7" s="1"/>
  <c r="G219" i="7"/>
  <c r="G217" i="7" s="1"/>
  <c r="G216" i="7" s="1"/>
  <c r="F212" i="7"/>
  <c r="F211" i="7" s="1"/>
  <c r="H211" i="7"/>
  <c r="G211" i="7"/>
  <c r="F208" i="7"/>
  <c r="F207" i="7" s="1"/>
  <c r="H207" i="7"/>
  <c r="G207" i="7"/>
  <c r="F204" i="7"/>
  <c r="F203" i="7" s="1"/>
  <c r="H203" i="7"/>
  <c r="G203" i="7"/>
  <c r="F194" i="7"/>
  <c r="F190" i="7"/>
  <c r="G189" i="7"/>
  <c r="H187" i="7"/>
  <c r="G187" i="7"/>
  <c r="F181" i="7"/>
  <c r="F180" i="7" s="1"/>
  <c r="F178" i="7" s="1"/>
  <c r="H180" i="7"/>
  <c r="H178" i="7" s="1"/>
  <c r="G180" i="7"/>
  <c r="G178" i="7" s="1"/>
  <c r="F176" i="7"/>
  <c r="F175" i="7" s="1"/>
  <c r="F173" i="7" s="1"/>
  <c r="H175" i="7"/>
  <c r="H173" i="7" s="1"/>
  <c r="G175" i="7"/>
  <c r="G173" i="7" s="1"/>
  <c r="F171" i="7"/>
  <c r="F167" i="7"/>
  <c r="H166" i="7"/>
  <c r="G166" i="7"/>
  <c r="H164" i="7"/>
  <c r="G164" i="7"/>
  <c r="F161" i="7"/>
  <c r="F158" i="7"/>
  <c r="H157" i="7"/>
  <c r="H155" i="7" s="1"/>
  <c r="G157" i="7"/>
  <c r="G155" i="7" s="1"/>
  <c r="F153" i="7"/>
  <c r="F152" i="7" s="1"/>
  <c r="F150" i="7" s="1"/>
  <c r="H150" i="7"/>
  <c r="G150" i="7"/>
  <c r="F147" i="7"/>
  <c r="F146" i="7" s="1"/>
  <c r="H146" i="7"/>
  <c r="G146" i="7"/>
  <c r="F142" i="7"/>
  <c r="F141" i="7"/>
  <c r="F134" i="7"/>
  <c r="F133" i="7" s="1"/>
  <c r="F130" i="7"/>
  <c r="F129" i="7" s="1"/>
  <c r="H129" i="7"/>
  <c r="G129" i="7"/>
  <c r="G127" i="7" s="1"/>
  <c r="H127" i="7"/>
  <c r="F116" i="7"/>
  <c r="F112" i="7"/>
  <c r="H111" i="7"/>
  <c r="G111" i="7"/>
  <c r="H109" i="7"/>
  <c r="G109" i="7"/>
  <c r="S107" i="7"/>
  <c r="S106" i="7"/>
  <c r="F105" i="7"/>
  <c r="F102" i="7"/>
  <c r="F98" i="7"/>
  <c r="F97" i="7" s="1"/>
  <c r="F89" i="7"/>
  <c r="F88" i="7" s="1"/>
  <c r="H86" i="7"/>
  <c r="G86" i="7"/>
  <c r="F82" i="7"/>
  <c r="F81" i="7" s="1"/>
  <c r="F79" i="7" s="1"/>
  <c r="F78" i="7" s="1"/>
  <c r="H81" i="7"/>
  <c r="H79" i="7" s="1"/>
  <c r="H78" i="7" s="1"/>
  <c r="G81" i="7"/>
  <c r="G79" i="7" s="1"/>
  <c r="G78" i="7" s="1"/>
  <c r="F76" i="7"/>
  <c r="F74" i="7"/>
  <c r="H73" i="7"/>
  <c r="G73" i="7"/>
  <c r="H71" i="7"/>
  <c r="G71" i="7"/>
  <c r="F69" i="7"/>
  <c r="F65" i="7"/>
  <c r="H64" i="7"/>
  <c r="H62" i="7" s="1"/>
  <c r="G64" i="7"/>
  <c r="G62" i="7" s="1"/>
  <c r="F54" i="7"/>
  <c r="F50" i="7"/>
  <c r="H49" i="7"/>
  <c r="G49" i="7"/>
  <c r="H47" i="7"/>
  <c r="G47" i="7"/>
  <c r="G46" i="7" s="1"/>
  <c r="H46" i="7"/>
  <c r="F29" i="7"/>
  <c r="F25" i="7"/>
  <c r="F23" i="7"/>
  <c r="F20" i="7"/>
  <c r="F16" i="7"/>
  <c r="F127" i="7" l="1"/>
  <c r="F157" i="7"/>
  <c r="F155" i="7" s="1"/>
  <c r="F164" i="7"/>
  <c r="F189" i="7"/>
  <c r="I197" i="7"/>
  <c r="I196" i="7" s="1"/>
  <c r="I61" i="7"/>
  <c r="I60" i="7" s="1"/>
  <c r="F73" i="7"/>
  <c r="F71" i="7" s="1"/>
  <c r="H197" i="7"/>
  <c r="H196" i="7" s="1"/>
  <c r="F111" i="7"/>
  <c r="F49" i="7"/>
  <c r="F47" i="7" s="1"/>
  <c r="F46" i="7" s="1"/>
  <c r="F166" i="7"/>
  <c r="G61" i="7"/>
  <c r="G60" i="7" s="1"/>
  <c r="G29" i="7" s="1"/>
  <c r="G25" i="7" s="1"/>
  <c r="F64" i="7"/>
  <c r="F62" i="7" s="1"/>
  <c r="F86" i="7"/>
  <c r="F197" i="7"/>
  <c r="F196" i="7" s="1"/>
  <c r="H61" i="7"/>
  <c r="H60" i="7" s="1"/>
  <c r="F109" i="7"/>
  <c r="G197" i="7"/>
  <c r="G196" i="7" s="1"/>
  <c r="F14" i="7"/>
  <c r="F187" i="7"/>
  <c r="F61" i="7" l="1"/>
  <c r="F60" i="7" s="1"/>
  <c r="G44" i="7"/>
  <c r="F44" i="7"/>
  <c r="F199" i="1"/>
  <c r="F189" i="1"/>
  <c r="F186" i="1"/>
  <c r="F181" i="1"/>
  <c r="F180" i="1" s="1"/>
  <c r="F133" i="1"/>
  <c r="F131" i="1" s="1"/>
  <c r="D147" i="4"/>
  <c r="D146" i="4" s="1"/>
  <c r="D143" i="4"/>
  <c r="D142" i="4" s="1"/>
  <c r="D140" i="4" s="1"/>
  <c r="D139" i="4" s="1"/>
  <c r="D136" i="4"/>
  <c r="D135" i="4" s="1"/>
  <c r="D131" i="4"/>
  <c r="D128" i="4"/>
  <c r="D127" i="4"/>
  <c r="D122" i="4"/>
  <c r="D119" i="4"/>
  <c r="D110" i="4"/>
  <c r="D109" i="4" s="1"/>
  <c r="D107" i="4" s="1"/>
  <c r="D105" i="4"/>
  <c r="D104" i="4" s="1"/>
  <c r="D102" i="4" s="1"/>
  <c r="D99" i="4"/>
  <c r="D96" i="4"/>
  <c r="D95" i="4" s="1"/>
  <c r="D89" i="4"/>
  <c r="D81" i="4"/>
  <c r="D80" i="4" s="1"/>
  <c r="D78" i="4" s="1"/>
  <c r="D75" i="4"/>
  <c r="D71" i="4"/>
  <c r="D67" i="4"/>
  <c r="T60" i="4"/>
  <c r="D60" i="4"/>
  <c r="T59" i="4"/>
  <c r="T58" i="4"/>
  <c r="T57" i="4"/>
  <c r="D57" i="4"/>
  <c r="T56" i="4"/>
  <c r="T55" i="4"/>
  <c r="T54" i="4"/>
  <c r="T53" i="4"/>
  <c r="D53" i="4"/>
  <c r="T52" i="4"/>
  <c r="T51" i="4"/>
  <c r="T50" i="4"/>
  <c r="T49" i="4"/>
  <c r="T48" i="4"/>
  <c r="D48" i="4"/>
  <c r="D47" i="4" s="1"/>
  <c r="T47" i="4"/>
  <c r="T46" i="4"/>
  <c r="T45" i="4"/>
  <c r="T44" i="4"/>
  <c r="T43" i="4"/>
  <c r="T42" i="4"/>
  <c r="T41" i="4"/>
  <c r="D41" i="4"/>
  <c r="D40" i="4" s="1"/>
  <c r="D38" i="4" s="1"/>
  <c r="D37" i="4" s="1"/>
  <c r="T40" i="4"/>
  <c r="D30" i="4"/>
  <c r="D28" i="4"/>
  <c r="D23" i="4"/>
  <c r="D19" i="4"/>
  <c r="D11" i="4"/>
  <c r="D7" i="4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40" i="3"/>
  <c r="D147" i="3"/>
  <c r="D146" i="3" s="1"/>
  <c r="D143" i="3"/>
  <c r="D142" i="3" s="1"/>
  <c r="D136" i="3"/>
  <c r="D135" i="3" s="1"/>
  <c r="D131" i="3"/>
  <c r="D128" i="3"/>
  <c r="D127" i="3"/>
  <c r="D122" i="3"/>
  <c r="D119" i="3"/>
  <c r="D110" i="3"/>
  <c r="D109" i="3" s="1"/>
  <c r="D107" i="3" s="1"/>
  <c r="D105" i="3"/>
  <c r="D104" i="3" s="1"/>
  <c r="D99" i="3"/>
  <c r="D96" i="3"/>
  <c r="D89" i="3"/>
  <c r="D81" i="3"/>
  <c r="D80" i="3" s="1"/>
  <c r="D78" i="3" s="1"/>
  <c r="D75" i="3"/>
  <c r="D71" i="3"/>
  <c r="D67" i="3"/>
  <c r="D60" i="3"/>
  <c r="D57" i="3"/>
  <c r="D53" i="3"/>
  <c r="D48" i="3"/>
  <c r="D47" i="3" s="1"/>
  <c r="D41" i="3"/>
  <c r="D40" i="3" s="1"/>
  <c r="D38" i="3" s="1"/>
  <c r="D37" i="3" s="1"/>
  <c r="D30" i="3"/>
  <c r="D28" i="3"/>
  <c r="D23" i="3"/>
  <c r="D19" i="3"/>
  <c r="D11" i="3"/>
  <c r="D7" i="3"/>
  <c r="F246" i="1"/>
  <c r="F242" i="1"/>
  <c r="F178" i="1" l="1"/>
  <c r="F146" i="1"/>
  <c r="D52" i="4"/>
  <c r="D45" i="4"/>
  <c r="D125" i="4"/>
  <c r="D124" i="4" s="1"/>
  <c r="D6" i="4"/>
  <c r="D4" i="4" s="1"/>
  <c r="D66" i="4"/>
  <c r="F239" i="1"/>
  <c r="T62" i="4"/>
  <c r="D118" i="4"/>
  <c r="F194" i="1"/>
  <c r="F192" i="1"/>
  <c r="D27" i="4"/>
  <c r="D25" i="4" s="1"/>
  <c r="D64" i="4"/>
  <c r="D93" i="4"/>
  <c r="D64" i="3"/>
  <c r="D116" i="3"/>
  <c r="D18" i="4"/>
  <c r="D16" i="4" s="1"/>
  <c r="D15" i="4" s="1"/>
  <c r="D2" i="4" s="1"/>
  <c r="D116" i="4"/>
  <c r="F185" i="1"/>
  <c r="F183" i="1" s="1"/>
  <c r="T62" i="3"/>
  <c r="D66" i="3"/>
  <c r="D6" i="3"/>
  <c r="D4" i="3" s="1"/>
  <c r="D52" i="3"/>
  <c r="D93" i="3"/>
  <c r="D18" i="3"/>
  <c r="D16" i="3" s="1"/>
  <c r="D27" i="3"/>
  <c r="D25" i="3" s="1"/>
  <c r="D95" i="3"/>
  <c r="D118" i="3"/>
  <c r="D125" i="3"/>
  <c r="D124" i="3" s="1"/>
  <c r="D140" i="3"/>
  <c r="D139" i="3" s="1"/>
  <c r="D45" i="3"/>
  <c r="D102" i="3"/>
  <c r="F241" i="1"/>
  <c r="F21" i="1"/>
  <c r="D15" i="3" l="1"/>
  <c r="D2" i="3"/>
  <c r="F211" i="1"/>
  <c r="F209" i="1" s="1"/>
  <c r="F52" i="1"/>
  <c r="F56" i="1"/>
  <c r="F73" i="1"/>
  <c r="F78" i="1"/>
  <c r="F80" i="1"/>
  <c r="F86" i="1"/>
  <c r="F85" i="1" s="1"/>
  <c r="F83" i="1" s="1"/>
  <c r="F82" i="1" s="1"/>
  <c r="F93" i="1"/>
  <c r="F92" i="1" s="1"/>
  <c r="F103" i="1"/>
  <c r="F106" i="1"/>
  <c r="F27" i="1" s="1"/>
  <c r="F113" i="1"/>
  <c r="F232" i="1"/>
  <c r="F230" i="1" s="1"/>
  <c r="F267" i="1"/>
  <c r="F255" i="1" s="1"/>
  <c r="B39" i="2"/>
  <c r="D16" i="2"/>
  <c r="B32" i="2"/>
  <c r="B15" i="2"/>
  <c r="F254" i="1" l="1"/>
  <c r="F26" i="1"/>
  <c r="F110" i="1"/>
  <c r="F97" i="1"/>
  <c r="F90" i="1" s="1"/>
  <c r="H103" i="1"/>
  <c r="H97" i="1" s="1"/>
  <c r="H90" i="1" s="1"/>
  <c r="H46" i="1" s="1"/>
  <c r="F51" i="1"/>
  <c r="F49" i="1" s="1"/>
  <c r="B34" i="2"/>
  <c r="D26" i="2"/>
  <c r="F112" i="1"/>
  <c r="H18" i="1" s="1"/>
  <c r="H16" i="1" s="1"/>
  <c r="F248" i="1"/>
  <c r="F77" i="1"/>
  <c r="F75" i="1" s="1"/>
  <c r="F67" i="1"/>
  <c r="F65" i="1" s="1"/>
  <c r="H62" i="1" l="1"/>
  <c r="F62" i="1"/>
  <c r="F30" i="1"/>
  <c r="H29" i="1"/>
  <c r="H26" i="1" s="1"/>
  <c r="F16" i="1"/>
  <c r="F48" i="1"/>
  <c r="F64" i="1"/>
  <c r="F63" i="1" s="1"/>
  <c r="F46" i="1" s="1"/>
  <c r="F24" i="1" l="1"/>
  <c r="F14" i="1" s="1"/>
  <c r="H25" i="1"/>
  <c r="H24" i="1" s="1"/>
  <c r="H14" i="1" s="1"/>
  <c r="H31" i="1"/>
  <c r="H30" i="1" s="1"/>
</calcChain>
</file>

<file path=xl/sharedStrings.xml><?xml version="1.0" encoding="utf-8"?>
<sst xmlns="http://schemas.openxmlformats.org/spreadsheetml/2006/main" count="1002" uniqueCount="191">
  <si>
    <t>RAČUN</t>
  </si>
  <si>
    <t>OPIS</t>
  </si>
  <si>
    <t>PROJEKCIJA 2016</t>
  </si>
  <si>
    <t>PRIHODI  POSLOVANJA</t>
  </si>
  <si>
    <t>6</t>
  </si>
  <si>
    <t>PRIHODI POSLOVANJA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</si>
  <si>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</si>
  <si>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</si>
  <si>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</si>
  <si>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</si>
  <si>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</si>
  <si>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iz proračuna za finan. redovne djelatnosti MZOŠ</t>
  </si>
  <si>
    <t>Prihodi iz proračuna za finan. redovne djelatnosti IŽ</t>
  </si>
  <si>
    <t>ŠIFRA</t>
  </si>
  <si>
    <t>KONTO</t>
  </si>
  <si>
    <t>PLAN 2014.</t>
  </si>
  <si>
    <t xml:space="preserve"> RASHODI  POSLOVANJA</t>
  </si>
  <si>
    <t>Program</t>
  </si>
  <si>
    <t>E11</t>
  </si>
  <si>
    <t xml:space="preserve"> RASHODI ZA ZAPOSLENE</t>
  </si>
  <si>
    <t>Aktivnost</t>
  </si>
  <si>
    <t>A110101</t>
  </si>
  <si>
    <t xml:space="preserve"> Troškovi zaposlenika</t>
  </si>
  <si>
    <t>Izvor</t>
  </si>
  <si>
    <t xml:space="preserve"> Prihodi od MZOŠ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</si>
  <si>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</si>
  <si>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</si>
  <si>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</si>
  <si>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</si>
  <si>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</si>
  <si>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</si>
  <si>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</si>
  <si>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Ostali nespomenuti rashodi poslovanja</t>
  </si>
  <si>
    <t>Rashodi za materijal i energiju</t>
  </si>
  <si>
    <t>Glavni program</t>
  </si>
  <si>
    <t>E21</t>
  </si>
  <si>
    <t xml:space="preserve"> OSNOVNO ŠKOLSKO OBRAZOVANJE</t>
  </si>
  <si>
    <t>Redovna djelatnost osnovnih škola - minimalni standard</t>
  </si>
  <si>
    <t>A210101</t>
  </si>
  <si>
    <t xml:space="preserve"> Financiranje materijalnih troškova po minimalnim standardima</t>
  </si>
  <si>
    <t>Decentralizirana sredstva Istarske Županije</t>
  </si>
  <si>
    <t>Rashodi za usluge</t>
  </si>
  <si>
    <t>Financijski rashodi</t>
  </si>
  <si>
    <t>Ostali financijski rashodi</t>
  </si>
  <si>
    <t>A210102</t>
  </si>
  <si>
    <t>Materijalni rashodi OŠ po stvarnom trošku iznad standarda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</si>
  <si>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</si>
  <si>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</si>
  <si>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</si>
  <si>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</si>
  <si>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Istarska Županija - nenamjenska sredstva</t>
  </si>
  <si>
    <t>A230104</t>
  </si>
  <si>
    <t>A230106</t>
  </si>
  <si>
    <t>Školska kuhinja</t>
  </si>
  <si>
    <t>Sufinanciranje od strane roditelja</t>
  </si>
  <si>
    <t>A230107</t>
  </si>
  <si>
    <t>Produženi boravak</t>
  </si>
  <si>
    <t>Naknade troškova zaposenima</t>
  </si>
  <si>
    <t xml:space="preserve">Investicijsko održavanje osnovnih škola </t>
  </si>
  <si>
    <t>A240103</t>
  </si>
  <si>
    <t>Opremanje u osnovnim školama</t>
  </si>
  <si>
    <t>Kapitalni projekti</t>
  </si>
  <si>
    <t>K240501</t>
  </si>
  <si>
    <t>Školski namještaj i oprema - ostali proračunu</t>
  </si>
  <si>
    <t>Rashodi za nabavu nefinancijske imovine</t>
  </si>
  <si>
    <t>Rashodi za nabavu proizvedene dugotrajne imovine</t>
  </si>
  <si>
    <t>Uredska oprema i namještaj</t>
  </si>
  <si>
    <t>Vlastita sredstva</t>
  </si>
  <si>
    <t>TALIJANSKA OSNOVNA ŠKOLA</t>
  </si>
  <si>
    <t>SCUOLA ELEMENTARE ITALIANA</t>
  </si>
  <si>
    <t>NOVIGRAD-CITTANOVA</t>
  </si>
  <si>
    <t>Stručni suradnik - PSIHOLOG</t>
  </si>
  <si>
    <t>Grad Novigrad - Cittanova</t>
  </si>
  <si>
    <t>Kvalitetna nastava</t>
  </si>
  <si>
    <t>A230124</t>
  </si>
  <si>
    <t>Hrvatski zavod za zapošljavanje</t>
  </si>
  <si>
    <t>Pomoćnici u nastavi "Mladi za mlade"</t>
  </si>
  <si>
    <t>prihodi šk kuhinja</t>
  </si>
  <si>
    <t>sindikat</t>
  </si>
  <si>
    <t>vrtić</t>
  </si>
  <si>
    <t>ukupno kuhinja</t>
  </si>
  <si>
    <t>prihodi produženi</t>
  </si>
  <si>
    <t>socijala</t>
  </si>
  <si>
    <t>ukupno</t>
  </si>
  <si>
    <t>refundacija troška vrtić</t>
  </si>
  <si>
    <t>fali siječanj,</t>
  </si>
  <si>
    <t>studeni,</t>
  </si>
  <si>
    <t xml:space="preserve">ukupno </t>
  </si>
  <si>
    <t>Dječji vrtić Suncokret Scuola dell infanzia Girasole</t>
  </si>
  <si>
    <t>Sufinanciranje od strane roditelja i nastavnika</t>
  </si>
  <si>
    <t>A230115</t>
  </si>
  <si>
    <t>Ostali programi</t>
  </si>
  <si>
    <t>Ostali nespomenuti rashodi poslovanja(osiguranje učenika i drugo)</t>
  </si>
  <si>
    <t>Sufinanciranje od strane roditelja,donacija i drugo</t>
  </si>
  <si>
    <t>Rashodi za usluge(izleti,kazalište,grafičke uslige i drugo)</t>
  </si>
  <si>
    <t xml:space="preserve">Ostali rashodi </t>
  </si>
  <si>
    <t>Tekuće donacije</t>
  </si>
  <si>
    <t>A230137</t>
  </si>
  <si>
    <t>Unione italiana</t>
  </si>
  <si>
    <t>Stručno usavršavanje učitelja</t>
  </si>
  <si>
    <t>Ostali nespomenuti rashodi poslovanja(ulaznice za kazalište i drugo)</t>
  </si>
  <si>
    <t>Universita popolare di Trieste</t>
  </si>
  <si>
    <t>Vlastita sredstva - donacije</t>
  </si>
  <si>
    <t xml:space="preserve">Investicijsko održavanje OŠ </t>
  </si>
  <si>
    <t>Predsjednik školskog odbora</t>
  </si>
  <si>
    <t xml:space="preserve">Zancola </t>
  </si>
  <si>
    <t>Prihodi iz proračuna za finan. redovne djelatnosti GRAD NOVIGRAD-CITTANOVA</t>
  </si>
  <si>
    <t>Donacije od pravnih, fizičkih osoba i neprofitnih organizacija</t>
  </si>
  <si>
    <t>Knjige</t>
  </si>
  <si>
    <t>Socijala</t>
  </si>
  <si>
    <t>Zancola Andrea</t>
  </si>
  <si>
    <t>PLAN 2015</t>
  </si>
  <si>
    <t>PROJEKCIJA 2017</t>
  </si>
  <si>
    <t>Ukupno decentralizacija</t>
  </si>
  <si>
    <t xml:space="preserve">Materijalni rashodi OŠ po stvarnom trošku </t>
  </si>
  <si>
    <t>A230119</t>
  </si>
  <si>
    <t>Nagrade za učenike</t>
  </si>
  <si>
    <t>Rano učenje informatike</t>
  </si>
  <si>
    <t>A230120</t>
  </si>
  <si>
    <t>A230222</t>
  </si>
  <si>
    <t>Asistenti u nastavi IŽ.Europski fondovi</t>
  </si>
  <si>
    <t>Regione Vaneta</t>
  </si>
  <si>
    <t>Regione Veneta</t>
  </si>
  <si>
    <t>Rashodi za usluge(projektna dokumentacija)</t>
  </si>
  <si>
    <t>Rashodi za usluge(izleti,kazalište,grafičke usluge i drugo)</t>
  </si>
  <si>
    <t>Vlastita sredstva i donacije</t>
  </si>
  <si>
    <t>PLAN 2015.</t>
  </si>
  <si>
    <t>JAVNE POTREBE U ŠKOLSTVU</t>
  </si>
  <si>
    <t>Izvor financiranja</t>
  </si>
  <si>
    <t>Ministarstvo znanosti,obrazovanja i sporta</t>
  </si>
  <si>
    <t xml:space="preserve"> Glavni program</t>
  </si>
  <si>
    <t>Redovna djelatnost osnovnih škola</t>
  </si>
  <si>
    <t>2000</t>
  </si>
  <si>
    <t>URBROJ: 2105/03-15-3/14-1-1</t>
  </si>
  <si>
    <t>KLASA: 400-02/14-01/05</t>
  </si>
  <si>
    <t>U Novigradu, 18.PROSINAC 2015. godine.</t>
  </si>
  <si>
    <t>Socijala Grad Novigrad</t>
  </si>
  <si>
    <t>Socijala Crveni križ</t>
  </si>
  <si>
    <t>Darovi</t>
  </si>
  <si>
    <t>63</t>
  </si>
  <si>
    <t>636</t>
  </si>
  <si>
    <t xml:space="preserve">POMOĆI IZ PRORAČUNA KOJI IM NIJE NADLEŽAN </t>
  </si>
  <si>
    <t>638</t>
  </si>
  <si>
    <t>Pomoći prijenosa EU sredstava za asistente u nastavi</t>
  </si>
  <si>
    <t>Prihodi od pruženih usluga</t>
  </si>
  <si>
    <t>Prihodi od IŽ za hitne intervencije</t>
  </si>
  <si>
    <t>Prihodi od prodaje nefinancijske imovine</t>
  </si>
  <si>
    <t>Prihodi od prodaje dugotrajne imovine</t>
  </si>
  <si>
    <t>Prihodi od prodaje postrojenja i opreme</t>
  </si>
  <si>
    <t xml:space="preserve"> UKUPNI PRIHODI </t>
  </si>
  <si>
    <t>Istarska Županija - hitna intervencija</t>
  </si>
  <si>
    <t>PRIHODI OD PRUŽENIH USLUGA</t>
  </si>
  <si>
    <t>PRIHODI IZ NADLEŽNOG PRORAČUNA</t>
  </si>
  <si>
    <t>Kazne i naknade šteta</t>
  </si>
  <si>
    <t>Ostali rashodi</t>
  </si>
  <si>
    <t>FINANCIJSKI PLAN  ZA 2016. GODINU I PROJEKCIJE ZA 2017. I 2018. GODINU</t>
  </si>
  <si>
    <t>Sufinanciranje cijene prijevoza</t>
  </si>
  <si>
    <t>PROJEKCIJA 2018</t>
  </si>
  <si>
    <t>Donacije</t>
  </si>
  <si>
    <t xml:space="preserve">Zavičajna nastava  </t>
  </si>
  <si>
    <t>Županija Istarska</t>
  </si>
  <si>
    <t>A230184</t>
  </si>
  <si>
    <t>A230122</t>
  </si>
  <si>
    <t xml:space="preserve">Ostale institucije </t>
  </si>
  <si>
    <t>Unione italiana i Regione Vaneta</t>
  </si>
  <si>
    <t>Zavičajna nastava</t>
  </si>
  <si>
    <t>Ostali projekti</t>
  </si>
  <si>
    <t>Oprema</t>
  </si>
  <si>
    <t>1.izmjena</t>
  </si>
  <si>
    <t>NOVI PLAN</t>
  </si>
  <si>
    <t xml:space="preserve"> PLAN</t>
  </si>
  <si>
    <t>A230203</t>
  </si>
  <si>
    <t>Medni dani</t>
  </si>
  <si>
    <t xml:space="preserve"> Ministarstvo poljoprivrede</t>
  </si>
  <si>
    <t>A230102</t>
  </si>
  <si>
    <t>Županijska natjecanja</t>
  </si>
  <si>
    <t>sportski savez</t>
  </si>
  <si>
    <t>izvor</t>
  </si>
  <si>
    <t>A230116</t>
  </si>
  <si>
    <t>Ostali proračuni za projekte (Medni dani,Županija lektira i drugi)</t>
  </si>
  <si>
    <t>PLAN 2020</t>
  </si>
  <si>
    <t xml:space="preserve">1. IZMJENA FINANCIJSKOG PLANA  ZA 2020. GODINU </t>
  </si>
  <si>
    <t>Usavrš. učitelja bez zasnivanja radnog odnosa</t>
  </si>
  <si>
    <t>Vlastiti</t>
  </si>
  <si>
    <t>Prijevozna sredstva u cestovnom prometu</t>
  </si>
  <si>
    <t>Školski list časopis ,oprema i knjige</t>
  </si>
  <si>
    <t>Prihodi od prodaje stanova</t>
  </si>
  <si>
    <t>KLASA:400-02/20-01/01</t>
  </si>
  <si>
    <t>URBROJ: 2105/03-15-3/20-1-2</t>
  </si>
  <si>
    <t>Predsjednik Školskog odbora</t>
  </si>
  <si>
    <t>Novigrad, 15. lipnja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</si>
</sst>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_k_n"/>
  </numFmts>
  <fonts count="15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charset val="238"/>
    </font>
    <font>
      <sz val="11"/>
      <color rgb="FF00B0F0"/>
      <name val="Arial"/>
      <family val="2"/>
      <charset val="238"/>
    </font>
    <font>
      <sz val="11.5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2" fillId="0" borderId="0"/>
  </cellStyleXfs>
  <cellXfs count="1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4" fontId="2" fillId="3" borderId="1" xfId="0" applyNumberFormat="1" applyFont="1" applyFill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9" fontId="1" fillId="3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4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2" fillId="5" borderId="1" xfId="0" applyFont="1" applyFill="1" applyBorder="1"/>
    <xf numFmtId="0" fontId="2" fillId="5" borderId="4" xfId="0" applyFont="1" applyFill="1" applyBorder="1" applyAlignment="1">
      <alignment horizontal="left"/>
    </xf>
    <xf numFmtId="164" fontId="2" fillId="5" borderId="1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1" fillId="5" borderId="1" xfId="0" applyNumberFormat="1" applyFont="1" applyFill="1" applyBorder="1"/>
    <xf numFmtId="0" fontId="1" fillId="5" borderId="1" xfId="0" applyFont="1" applyFill="1" applyBorder="1"/>
    <xf numFmtId="0" fontId="1" fillId="5" borderId="4" xfId="0" applyFont="1" applyFill="1" applyBorder="1" applyAlignment="1">
      <alignment horizontal="left"/>
    </xf>
    <xf numFmtId="0" fontId="1" fillId="4" borderId="1" xfId="0" applyFont="1" applyFill="1" applyBorder="1"/>
    <xf numFmtId="49" fontId="1" fillId="4" borderId="4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43" fontId="0" fillId="0" borderId="0" xfId="1" applyFont="1"/>
    <xf numFmtId="43" fontId="6" fillId="0" borderId="0" xfId="1" applyFont="1"/>
    <xf numFmtId="0" fontId="7" fillId="0" borderId="0" xfId="0" applyFont="1"/>
    <xf numFmtId="4" fontId="0" fillId="0" borderId="0" xfId="0" applyNumberFormat="1"/>
    <xf numFmtId="0" fontId="0" fillId="0" borderId="1" xfId="0" applyBorder="1"/>
    <xf numFmtId="43" fontId="0" fillId="0" borderId="1" xfId="1" applyFont="1" applyBorder="1"/>
    <xf numFmtId="43" fontId="6" fillId="0" borderId="1" xfId="1" applyFont="1" applyBorder="1"/>
    <xf numFmtId="0" fontId="7" fillId="0" borderId="1" xfId="0" applyFont="1" applyBorder="1"/>
    <xf numFmtId="16" fontId="7" fillId="0" borderId="1" xfId="0" applyNumberFormat="1" applyFont="1" applyBorder="1"/>
    <xf numFmtId="43" fontId="0" fillId="0" borderId="1" xfId="0" applyNumberFormat="1" applyBorder="1"/>
    <xf numFmtId="4" fontId="4" fillId="0" borderId="1" xfId="0" applyNumberFormat="1" applyFont="1" applyBorder="1"/>
    <xf numFmtId="0" fontId="7" fillId="0" borderId="0" xfId="0" applyFont="1" applyFill="1" applyBorder="1"/>
    <xf numFmtId="4" fontId="2" fillId="0" borderId="0" xfId="0" applyNumberFormat="1" applyFont="1" applyFill="1"/>
    <xf numFmtId="164" fontId="8" fillId="0" borderId="1" xfId="0" applyNumberFormat="1" applyFont="1" applyFill="1" applyBorder="1"/>
    <xf numFmtId="164" fontId="8" fillId="4" borderId="1" xfId="0" applyNumberFormat="1" applyFont="1" applyFill="1" applyBorder="1"/>
    <xf numFmtId="164" fontId="9" fillId="0" borderId="1" xfId="0" applyNumberFormat="1" applyFont="1" applyFill="1" applyBorder="1"/>
    <xf numFmtId="164" fontId="10" fillId="0" borderId="1" xfId="0" applyNumberFormat="1" applyFont="1" applyFill="1" applyBorder="1"/>
    <xf numFmtId="43" fontId="0" fillId="0" borderId="0" xfId="0" applyNumberForma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0" xfId="1" applyFont="1" applyFill="1"/>
    <xf numFmtId="0" fontId="1" fillId="0" borderId="1" xfId="0" applyFont="1" applyFill="1" applyBorder="1" applyAlignment="1"/>
    <xf numFmtId="49" fontId="1" fillId="0" borderId="4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4" fontId="8" fillId="0" borderId="1" xfId="0" applyNumberFormat="1" applyFont="1" applyFill="1" applyBorder="1"/>
    <xf numFmtId="4" fontId="11" fillId="0" borderId="1" xfId="0" applyNumberFormat="1" applyFont="1" applyFill="1" applyBorder="1"/>
    <xf numFmtId="0" fontId="11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/>
    <xf numFmtId="0" fontId="2" fillId="0" borderId="1" xfId="2" applyFont="1" applyFill="1" applyBorder="1"/>
    <xf numFmtId="49" fontId="1" fillId="4" borderId="4" xfId="2" applyNumberFormat="1" applyFont="1" applyFill="1" applyBorder="1" applyAlignment="1">
      <alignment horizontal="left"/>
    </xf>
    <xf numFmtId="0" fontId="1" fillId="4" borderId="1" xfId="2" applyFont="1" applyFill="1" applyBorder="1"/>
    <xf numFmtId="49" fontId="2" fillId="0" borderId="4" xfId="2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/>
    <xf numFmtId="0" fontId="2" fillId="0" borderId="2" xfId="2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" xfId="0" applyFont="1" applyFill="1" applyBorder="1" applyAlignment="1">
      <alignment horizontal="left"/>
    </xf>
    <xf numFmtId="164" fontId="1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/>
    <xf numFmtId="49" fontId="1" fillId="2" borderId="4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4" borderId="2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0" fontId="2" fillId="0" borderId="1" xfId="0" applyFont="1" applyFill="1" applyBorder="1" applyAlignment="1">
      <alignment wrapText="1"/>
    </xf>
    <xf numFmtId="0" fontId="14" fillId="0" borderId="0" xfId="0" applyFont="1" applyAlignment="1">
      <alignment vertical="center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299"/>
  <sheetViews>
    <sheetView tabSelected="1" topLeftCell="A28" zoomScale="68" zoomScaleNormal="68" workbookViewId="0">
      <selection activeCell="L15" sqref="L15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3" style="6" customWidth="1"/>
    <col min="4" max="4" width="11.140625" style="7" customWidth="1"/>
    <col min="5" max="5" width="43" style="1" customWidth="1"/>
    <col min="6" max="7" width="19.7109375" style="2" customWidth="1"/>
    <col min="8" max="8" width="21" style="2" customWidth="1"/>
    <col min="9" max="9" width="17.140625" style="1" customWidth="1"/>
    <col min="10" max="10" width="15.42578125" style="1" customWidth="1"/>
    <col min="11" max="11" width="22.5703125" style="1" customWidth="1"/>
    <col min="12" max="16384" width="9.140625" style="1"/>
  </cols>
  <sheetData>
    <row r="1" spans="1:11" ht="15" x14ac:dyDescent="0.25">
      <c r="B1" s="119" t="s">
        <v>68</v>
      </c>
      <c r="C1" s="119"/>
      <c r="D1" s="119"/>
    </row>
    <row r="2" spans="1:11" ht="15" hidden="1" x14ac:dyDescent="0.25">
      <c r="B2" s="3"/>
      <c r="C2" s="4"/>
      <c r="D2" s="5"/>
    </row>
    <row r="3" spans="1:11" ht="15" customHeight="1" x14ac:dyDescent="0.25">
      <c r="B3" s="52" t="s">
        <v>69</v>
      </c>
      <c r="C3" s="4"/>
      <c r="D3" s="5"/>
    </row>
    <row r="4" spans="1:11" ht="15" customHeight="1" x14ac:dyDescent="0.2">
      <c r="B4" s="6" t="s">
        <v>70</v>
      </c>
      <c r="C4" s="1"/>
    </row>
    <row r="5" spans="1:11" ht="15" customHeight="1" x14ac:dyDescent="0.25">
      <c r="A5" s="148" t="s">
        <v>187</v>
      </c>
      <c r="B5" s="75"/>
      <c r="C5" s="1"/>
    </row>
    <row r="6" spans="1:11" ht="15" customHeight="1" x14ac:dyDescent="0.25">
      <c r="A6" s="148" t="s">
        <v>188</v>
      </c>
      <c r="B6" s="75"/>
      <c r="C6" s="1"/>
    </row>
    <row r="7" spans="1:11" ht="15" customHeight="1" x14ac:dyDescent="0.2">
      <c r="A7" s="1" t="s">
        <v>190</v>
      </c>
      <c r="B7" s="6"/>
      <c r="C7" s="1"/>
    </row>
    <row r="8" spans="1:11" ht="15" x14ac:dyDescent="0.2">
      <c r="B8" s="6"/>
      <c r="C8" s="1"/>
      <c r="D8" s="120" t="s">
        <v>181</v>
      </c>
      <c r="E8" s="120"/>
      <c r="F8" s="121"/>
      <c r="G8" s="121"/>
      <c r="H8" s="121"/>
      <c r="I8" s="121"/>
      <c r="J8" s="121"/>
    </row>
    <row r="9" spans="1:11" x14ac:dyDescent="0.2">
      <c r="B9" s="6"/>
      <c r="C9" s="1"/>
      <c r="E9" s="8"/>
    </row>
    <row r="10" spans="1:11" x14ac:dyDescent="0.2">
      <c r="B10" s="6"/>
      <c r="C10" s="1"/>
      <c r="E10" s="8"/>
    </row>
    <row r="11" spans="1:11" ht="33.75" customHeight="1" x14ac:dyDescent="0.2">
      <c r="B11" s="9" t="s">
        <v>0</v>
      </c>
      <c r="C11" s="122" t="s">
        <v>1</v>
      </c>
      <c r="D11" s="123"/>
      <c r="E11" s="124"/>
      <c r="F11" s="10" t="s">
        <v>180</v>
      </c>
      <c r="G11" s="10" t="s">
        <v>168</v>
      </c>
      <c r="H11" s="10" t="s">
        <v>170</v>
      </c>
      <c r="I11" s="8"/>
    </row>
    <row r="12" spans="1:11" ht="15" x14ac:dyDescent="0.25">
      <c r="B12" s="11"/>
      <c r="C12" s="125"/>
      <c r="D12" s="126"/>
      <c r="E12" s="12"/>
      <c r="F12" s="13"/>
      <c r="G12" s="13"/>
      <c r="H12" s="13"/>
      <c r="K12" s="82"/>
    </row>
    <row r="13" spans="1:11" ht="15" x14ac:dyDescent="0.25">
      <c r="B13" s="127" t="s">
        <v>3</v>
      </c>
      <c r="C13" s="128"/>
      <c r="D13" s="129"/>
      <c r="E13" s="15"/>
      <c r="F13" s="16"/>
      <c r="G13" s="16"/>
      <c r="H13" s="16"/>
      <c r="K13" s="82"/>
    </row>
    <row r="14" spans="1:11" ht="15" x14ac:dyDescent="0.25">
      <c r="B14" s="18" t="s">
        <v>4</v>
      </c>
      <c r="C14" s="118" t="s">
        <v>5</v>
      </c>
      <c r="D14" s="118"/>
      <c r="E14" s="118"/>
      <c r="F14" s="13">
        <f>F16+F21+F24+F26+F30+F34</f>
        <v>3813526.44</v>
      </c>
      <c r="G14" s="13"/>
      <c r="H14" s="13">
        <f>+H16+H21+H24+H26+H30+H34</f>
        <v>3683137.1399999997</v>
      </c>
      <c r="I14" s="65"/>
      <c r="K14" s="82"/>
    </row>
    <row r="15" spans="1:11" ht="15" x14ac:dyDescent="0.25">
      <c r="B15" s="18"/>
      <c r="C15" s="83"/>
      <c r="D15" s="83"/>
      <c r="E15" s="83"/>
      <c r="F15" s="13"/>
      <c r="G15" s="13"/>
      <c r="H15" s="13"/>
      <c r="I15" s="65"/>
      <c r="K15" s="82"/>
    </row>
    <row r="16" spans="1:11" ht="15" x14ac:dyDescent="0.25">
      <c r="B16" s="85" t="s">
        <v>139</v>
      </c>
      <c r="C16" s="86" t="s">
        <v>141</v>
      </c>
      <c r="D16" s="86"/>
      <c r="E16" s="86"/>
      <c r="F16" s="13">
        <f>+F17+F18+F19+F20</f>
        <v>2902713.88</v>
      </c>
      <c r="G16" s="13"/>
      <c r="H16" s="13">
        <f>+H17+H18+H19+H20</f>
        <v>2903713.88</v>
      </c>
      <c r="K16" s="82"/>
    </row>
    <row r="17" spans="2:11" ht="15" x14ac:dyDescent="0.25">
      <c r="B17" s="18" t="s">
        <v>140</v>
      </c>
      <c r="C17" s="83" t="s">
        <v>11</v>
      </c>
      <c r="D17" s="83"/>
      <c r="E17" s="83"/>
      <c r="F17" s="13">
        <v>2431500</v>
      </c>
      <c r="G17" s="13">
        <v>-44400</v>
      </c>
      <c r="H17" s="13">
        <f>+F17+G17</f>
        <v>2387100</v>
      </c>
      <c r="I17" s="65"/>
      <c r="K17" s="82"/>
    </row>
    <row r="18" spans="2:11" ht="15" x14ac:dyDescent="0.25">
      <c r="B18" s="18" t="s">
        <v>140</v>
      </c>
      <c r="C18" s="23" t="s">
        <v>106</v>
      </c>
      <c r="D18" s="19"/>
      <c r="E18" s="12"/>
      <c r="F18" s="13">
        <v>330153</v>
      </c>
      <c r="G18" s="13">
        <v>44900</v>
      </c>
      <c r="H18" s="13">
        <f>+F18+G18</f>
        <v>375053</v>
      </c>
      <c r="I18" s="65"/>
      <c r="K18" s="82"/>
    </row>
    <row r="19" spans="2:11" ht="15" x14ac:dyDescent="0.25">
      <c r="B19" s="18" t="s">
        <v>140</v>
      </c>
      <c r="C19" s="23" t="s">
        <v>179</v>
      </c>
      <c r="D19" s="19"/>
      <c r="E19" s="12"/>
      <c r="F19" s="13">
        <v>14060.88</v>
      </c>
      <c r="G19" s="13">
        <v>500</v>
      </c>
      <c r="H19" s="13">
        <f>+F19+G19</f>
        <v>14560.88</v>
      </c>
      <c r="K19" s="82"/>
    </row>
    <row r="20" spans="2:11" ht="15" x14ac:dyDescent="0.25">
      <c r="B20" s="18" t="s">
        <v>142</v>
      </c>
      <c r="C20" s="23" t="s">
        <v>143</v>
      </c>
      <c r="D20" s="19"/>
      <c r="E20" s="12"/>
      <c r="F20" s="13">
        <v>127000</v>
      </c>
      <c r="G20" s="13"/>
      <c r="H20" s="13">
        <v>127000</v>
      </c>
      <c r="K20" s="103"/>
    </row>
    <row r="21" spans="2:11" ht="15" x14ac:dyDescent="0.25">
      <c r="B21" s="87">
        <v>64</v>
      </c>
      <c r="C21" s="88" t="s">
        <v>6</v>
      </c>
      <c r="D21" s="89"/>
      <c r="E21" s="90"/>
      <c r="F21" s="13">
        <f>+F22+F23</f>
        <v>0</v>
      </c>
      <c r="G21" s="13"/>
      <c r="H21" s="13"/>
      <c r="I21" s="65"/>
    </row>
    <row r="22" spans="2:11" ht="15" x14ac:dyDescent="0.25">
      <c r="B22" s="19">
        <v>641</v>
      </c>
      <c r="C22" s="23" t="s">
        <v>7</v>
      </c>
      <c r="D22" s="19"/>
      <c r="E22" s="22"/>
      <c r="F22" s="13"/>
      <c r="G22" s="13"/>
      <c r="H22" s="13"/>
      <c r="I22" s="65"/>
    </row>
    <row r="23" spans="2:11" ht="15" x14ac:dyDescent="0.25">
      <c r="B23" s="19">
        <v>642</v>
      </c>
      <c r="C23" s="23" t="s">
        <v>8</v>
      </c>
      <c r="D23" s="19"/>
      <c r="E23" s="22"/>
      <c r="F23" s="13"/>
      <c r="G23" s="13"/>
      <c r="H23" s="13"/>
    </row>
    <row r="24" spans="2:11" ht="15" x14ac:dyDescent="0.25">
      <c r="B24" s="89">
        <v>65</v>
      </c>
      <c r="C24" s="88" t="s">
        <v>9</v>
      </c>
      <c r="D24" s="87"/>
      <c r="E24" s="91"/>
      <c r="F24" s="13">
        <f>+F25</f>
        <v>176570</v>
      </c>
      <c r="G24" s="13"/>
      <c r="H24" s="13">
        <f>+H25</f>
        <v>159630</v>
      </c>
    </row>
    <row r="25" spans="2:11" ht="15" x14ac:dyDescent="0.25">
      <c r="B25" s="19">
        <v>652</v>
      </c>
      <c r="C25" s="23" t="s">
        <v>10</v>
      </c>
      <c r="D25" s="21"/>
      <c r="E25" s="22"/>
      <c r="F25" s="14">
        <v>176570</v>
      </c>
      <c r="G25" s="14">
        <v>-16940</v>
      </c>
      <c r="H25" s="14">
        <f>+F25+G25</f>
        <v>159630</v>
      </c>
    </row>
    <row r="26" spans="2:11" ht="15" x14ac:dyDescent="0.25">
      <c r="B26" s="89">
        <v>66</v>
      </c>
      <c r="C26" s="92" t="s">
        <v>151</v>
      </c>
      <c r="D26" s="89"/>
      <c r="E26" s="91"/>
      <c r="F26" s="14">
        <f>+F27+F28+F29</f>
        <v>514650</v>
      </c>
      <c r="G26" s="14"/>
      <c r="H26" s="14">
        <f>+H27+H28+H29</f>
        <v>422150</v>
      </c>
      <c r="I26" s="65"/>
    </row>
    <row r="27" spans="2:11" ht="15" x14ac:dyDescent="0.25">
      <c r="B27" s="19">
        <v>661</v>
      </c>
      <c r="C27" s="23" t="s">
        <v>144</v>
      </c>
      <c r="D27" s="21"/>
      <c r="E27" s="22"/>
      <c r="F27" s="14">
        <f>+F106</f>
        <v>208000</v>
      </c>
      <c r="G27" s="14">
        <v>-20000</v>
      </c>
      <c r="H27" s="14">
        <f>+F27-(-G27)</f>
        <v>188000</v>
      </c>
    </row>
    <row r="28" spans="2:11" ht="15" x14ac:dyDescent="0.25">
      <c r="B28" s="19">
        <v>663</v>
      </c>
      <c r="C28" s="23" t="s">
        <v>107</v>
      </c>
      <c r="D28" s="21"/>
      <c r="E28" s="22"/>
      <c r="F28" s="14">
        <v>1000</v>
      </c>
      <c r="G28" s="14"/>
      <c r="H28" s="14">
        <f>+F28+G28</f>
        <v>1000</v>
      </c>
      <c r="I28" s="65"/>
    </row>
    <row r="29" spans="2:11" ht="15" x14ac:dyDescent="0.25">
      <c r="B29" s="19">
        <v>663</v>
      </c>
      <c r="C29" s="23" t="s">
        <v>164</v>
      </c>
      <c r="D29" s="21"/>
      <c r="E29" s="12"/>
      <c r="F29" s="14">
        <v>305650</v>
      </c>
      <c r="G29" s="14">
        <v>-72500</v>
      </c>
      <c r="H29" s="14">
        <f>+F29+G29</f>
        <v>233150</v>
      </c>
    </row>
    <row r="30" spans="2:11" ht="15" x14ac:dyDescent="0.25">
      <c r="B30" s="87">
        <v>67</v>
      </c>
      <c r="C30" s="88" t="s">
        <v>152</v>
      </c>
      <c r="D30" s="89"/>
      <c r="E30" s="90"/>
      <c r="F30" s="13">
        <f>SUM(F31:F33)</f>
        <v>218362.56</v>
      </c>
      <c r="G30" s="13"/>
      <c r="H30" s="13">
        <f>+H31+H33</f>
        <v>196413.26</v>
      </c>
      <c r="I30" s="65"/>
    </row>
    <row r="31" spans="2:11" ht="15" x14ac:dyDescent="0.25">
      <c r="B31" s="19">
        <v>671</v>
      </c>
      <c r="C31" s="23" t="s">
        <v>12</v>
      </c>
      <c r="D31" s="19"/>
      <c r="E31" s="12"/>
      <c r="F31" s="13">
        <v>211362.56</v>
      </c>
      <c r="G31" s="13">
        <v>-21949.3</v>
      </c>
      <c r="H31" s="13">
        <f>+F31+G31</f>
        <v>189413.26</v>
      </c>
    </row>
    <row r="32" spans="2:11" ht="15" x14ac:dyDescent="0.25">
      <c r="B32" s="19">
        <v>671</v>
      </c>
      <c r="C32" s="23" t="s">
        <v>145</v>
      </c>
      <c r="D32" s="19"/>
      <c r="E32" s="12"/>
      <c r="F32" s="13"/>
      <c r="G32" s="13"/>
      <c r="H32" s="13"/>
      <c r="J32" s="65"/>
    </row>
    <row r="33" spans="1:10" ht="15" x14ac:dyDescent="0.25">
      <c r="B33" s="19">
        <v>671</v>
      </c>
      <c r="C33" s="23" t="s">
        <v>165</v>
      </c>
      <c r="D33" s="19"/>
      <c r="E33" s="12"/>
      <c r="F33" s="13">
        <v>7000</v>
      </c>
      <c r="G33" s="13"/>
      <c r="H33" s="13">
        <v>7000</v>
      </c>
    </row>
    <row r="34" spans="1:10" ht="15" x14ac:dyDescent="0.25">
      <c r="B34" s="89">
        <v>7</v>
      </c>
      <c r="C34" s="88" t="s">
        <v>146</v>
      </c>
      <c r="D34" s="89"/>
      <c r="E34" s="90"/>
      <c r="F34" s="13">
        <f>+F35</f>
        <v>1230</v>
      </c>
      <c r="G34" s="13"/>
      <c r="H34" s="13">
        <v>1230</v>
      </c>
    </row>
    <row r="35" spans="1:10" ht="15" x14ac:dyDescent="0.25">
      <c r="B35" s="19">
        <v>72</v>
      </c>
      <c r="C35" s="20" t="s">
        <v>147</v>
      </c>
      <c r="D35" s="21"/>
      <c r="E35" s="12"/>
      <c r="F35" s="13">
        <v>1230</v>
      </c>
      <c r="G35" s="13"/>
      <c r="H35" s="13"/>
      <c r="I35" s="65"/>
    </row>
    <row r="36" spans="1:10" ht="15" x14ac:dyDescent="0.25">
      <c r="B36" s="19">
        <v>721</v>
      </c>
      <c r="C36" s="20" t="s">
        <v>186</v>
      </c>
      <c r="D36" s="21"/>
      <c r="E36" s="12"/>
      <c r="F36" s="13">
        <v>1230</v>
      </c>
      <c r="G36" s="13"/>
      <c r="H36" s="13"/>
      <c r="I36" s="65"/>
    </row>
    <row r="37" spans="1:10" x14ac:dyDescent="0.2">
      <c r="B37" s="19">
        <v>722</v>
      </c>
      <c r="C37" s="23" t="s">
        <v>148</v>
      </c>
      <c r="D37" s="19"/>
      <c r="E37" s="22"/>
      <c r="F37" s="14"/>
      <c r="G37" s="14"/>
      <c r="H37" s="14"/>
    </row>
    <row r="38" spans="1:10" s="25" customFormat="1" x14ac:dyDescent="0.2">
      <c r="A38" s="1"/>
      <c r="B38" s="19"/>
      <c r="C38" s="23"/>
      <c r="D38" s="19"/>
      <c r="E38" s="22"/>
      <c r="F38" s="14"/>
      <c r="G38" s="14"/>
      <c r="H38" s="14"/>
    </row>
    <row r="39" spans="1:10" s="25" customFormat="1" ht="15" x14ac:dyDescent="0.25">
      <c r="A39" s="1"/>
      <c r="B39" s="19"/>
      <c r="C39" s="20" t="s">
        <v>149</v>
      </c>
      <c r="D39" s="21"/>
      <c r="E39" s="12"/>
      <c r="F39" s="13"/>
      <c r="G39" s="13"/>
      <c r="H39" s="13"/>
    </row>
    <row r="40" spans="1:10" s="25" customFormat="1" x14ac:dyDescent="0.2">
      <c r="B40" s="24"/>
      <c r="D40" s="26"/>
      <c r="E40" s="27"/>
      <c r="F40" s="28"/>
      <c r="G40" s="28"/>
      <c r="H40" s="28"/>
    </row>
    <row r="41" spans="1:10" s="25" customFormat="1" x14ac:dyDescent="0.2">
      <c r="B41" s="24"/>
      <c r="D41" s="26"/>
      <c r="E41" s="27"/>
      <c r="F41" s="28"/>
      <c r="G41" s="28"/>
      <c r="H41" s="28"/>
    </row>
    <row r="42" spans="1:10" s="25" customFormat="1" x14ac:dyDescent="0.2">
      <c r="B42" s="24"/>
      <c r="D42" s="26"/>
      <c r="E42" s="27"/>
      <c r="F42" s="28"/>
      <c r="G42" s="28"/>
      <c r="H42" s="28"/>
    </row>
    <row r="43" spans="1:10" s="25" customFormat="1" x14ac:dyDescent="0.2">
      <c r="B43" s="24"/>
      <c r="D43" s="26"/>
      <c r="E43" s="27"/>
      <c r="F43" s="28"/>
      <c r="G43" s="28"/>
      <c r="H43" s="28"/>
    </row>
    <row r="44" spans="1:10" s="25" customFormat="1" x14ac:dyDescent="0.2">
      <c r="B44" s="24"/>
      <c r="D44" s="26"/>
      <c r="E44" s="27"/>
      <c r="F44" s="28"/>
      <c r="G44" s="28"/>
      <c r="H44" s="28"/>
    </row>
    <row r="45" spans="1:10" ht="21.75" customHeight="1" x14ac:dyDescent="0.2">
      <c r="A45" s="25"/>
      <c r="B45" s="29"/>
      <c r="C45" s="30" t="s">
        <v>13</v>
      </c>
      <c r="D45" s="31" t="s">
        <v>14</v>
      </c>
      <c r="E45" s="9" t="s">
        <v>1</v>
      </c>
      <c r="F45" s="10" t="s">
        <v>180</v>
      </c>
      <c r="G45" s="10" t="s">
        <v>168</v>
      </c>
      <c r="H45" s="10" t="s">
        <v>169</v>
      </c>
      <c r="J45" s="65"/>
    </row>
    <row r="46" spans="1:10" ht="15.75" customHeight="1" x14ac:dyDescent="0.2">
      <c r="A46" s="25"/>
      <c r="B46" s="34" t="s">
        <v>130</v>
      </c>
      <c r="C46" s="130" t="s">
        <v>16</v>
      </c>
      <c r="D46" s="131"/>
      <c r="E46" s="132"/>
      <c r="F46" s="33">
        <f>+F49+F63+F90+F110+F131+F178+F183+F192+F209+F230+F239+F249+F254+F216+F201+F222+F170</f>
        <v>3813526.44</v>
      </c>
      <c r="G46" s="33"/>
      <c r="H46" s="33">
        <f>+H49+H65+H75+H83+H90+H110+H131+H178+H183+H192+H201+H209+H216+H230+H255+H239+H161+H165+H222+240</f>
        <v>3683137.14</v>
      </c>
      <c r="I46" s="65"/>
    </row>
    <row r="47" spans="1:10" ht="14.25" customHeight="1" x14ac:dyDescent="0.25">
      <c r="B47" s="34" t="s">
        <v>17</v>
      </c>
      <c r="C47" s="35" t="s">
        <v>18</v>
      </c>
      <c r="D47" s="127" t="s">
        <v>127</v>
      </c>
      <c r="E47" s="129"/>
      <c r="F47" s="16"/>
      <c r="G47" s="16"/>
      <c r="H47" s="16"/>
      <c r="I47" s="65"/>
    </row>
    <row r="48" spans="1:10" ht="14.25" customHeight="1" x14ac:dyDescent="0.25">
      <c r="B48" s="36" t="s">
        <v>20</v>
      </c>
      <c r="C48" s="35" t="s">
        <v>132</v>
      </c>
      <c r="D48" s="73" t="s">
        <v>131</v>
      </c>
      <c r="E48" s="74"/>
      <c r="F48" s="16">
        <f>+F49</f>
        <v>2416500</v>
      </c>
      <c r="G48" s="16"/>
      <c r="H48" s="16">
        <v>2600000</v>
      </c>
    </row>
    <row r="49" spans="2:11" ht="18.75" customHeight="1" x14ac:dyDescent="0.25">
      <c r="B49" s="23" t="s">
        <v>128</v>
      </c>
      <c r="C49" s="37" t="s">
        <v>21</v>
      </c>
      <c r="D49" s="133" t="s">
        <v>22</v>
      </c>
      <c r="E49" s="134"/>
      <c r="F49" s="67">
        <f>F51</f>
        <v>2416500</v>
      </c>
      <c r="G49" s="67"/>
      <c r="H49" s="67">
        <f>+H51</f>
        <v>2386500</v>
      </c>
      <c r="I49" s="65"/>
    </row>
    <row r="50" spans="2:11" x14ac:dyDescent="0.2">
      <c r="B50" s="23"/>
      <c r="C50" s="39"/>
      <c r="D50" s="112" t="s">
        <v>129</v>
      </c>
      <c r="E50" s="113"/>
      <c r="F50" s="14"/>
      <c r="G50" s="14"/>
      <c r="H50" s="14"/>
    </row>
    <row r="51" spans="2:11" ht="15" x14ac:dyDescent="0.25">
      <c r="B51" s="23"/>
      <c r="C51" s="39"/>
      <c r="D51" s="21">
        <v>3</v>
      </c>
      <c r="E51" s="20" t="s">
        <v>25</v>
      </c>
      <c r="F51" s="13">
        <f>F52+F56+F59</f>
        <v>2416500</v>
      </c>
      <c r="G51" s="13"/>
      <c r="H51" s="13">
        <f>+H52+H56+H59</f>
        <v>2386500</v>
      </c>
      <c r="I51" s="65"/>
    </row>
    <row r="52" spans="2:11" ht="15" x14ac:dyDescent="0.25">
      <c r="B52" s="23"/>
      <c r="C52" s="39"/>
      <c r="D52" s="21">
        <v>31</v>
      </c>
      <c r="E52" s="20" t="s">
        <v>26</v>
      </c>
      <c r="F52" s="13">
        <f>SUM(F53:F55)</f>
        <v>2283500</v>
      </c>
      <c r="G52" s="13"/>
      <c r="H52" s="13">
        <f>+H53+H54+H55</f>
        <v>2283500</v>
      </c>
    </row>
    <row r="53" spans="2:11" x14ac:dyDescent="0.2">
      <c r="B53" s="23"/>
      <c r="C53" s="39"/>
      <c r="D53" s="19">
        <v>311</v>
      </c>
      <c r="E53" s="23" t="s">
        <v>27</v>
      </c>
      <c r="F53" s="14">
        <v>1900000</v>
      </c>
      <c r="G53" s="14"/>
      <c r="H53" s="14">
        <v>1900000</v>
      </c>
      <c r="I53" s="2"/>
    </row>
    <row r="54" spans="2:11" x14ac:dyDescent="0.2">
      <c r="B54" s="23"/>
      <c r="C54" s="39"/>
      <c r="D54" s="19">
        <v>312</v>
      </c>
      <c r="E54" s="23" t="s">
        <v>28</v>
      </c>
      <c r="F54" s="14">
        <v>70000</v>
      </c>
      <c r="G54" s="14"/>
      <c r="H54" s="14">
        <v>70000</v>
      </c>
      <c r="I54" s="2"/>
    </row>
    <row r="55" spans="2:11" x14ac:dyDescent="0.2">
      <c r="B55" s="23"/>
      <c r="C55" s="39"/>
      <c r="D55" s="19">
        <v>313</v>
      </c>
      <c r="E55" s="23" t="s">
        <v>29</v>
      </c>
      <c r="F55" s="14">
        <v>313500</v>
      </c>
      <c r="G55" s="14"/>
      <c r="H55" s="14">
        <v>313500</v>
      </c>
      <c r="I55" s="2"/>
    </row>
    <row r="56" spans="2:11" ht="15" x14ac:dyDescent="0.25">
      <c r="B56" s="23"/>
      <c r="C56" s="39"/>
      <c r="D56" s="21">
        <v>32</v>
      </c>
      <c r="E56" s="20" t="s">
        <v>30</v>
      </c>
      <c r="F56" s="13">
        <f>SUM(F57:F58)</f>
        <v>133000</v>
      </c>
      <c r="G56" s="13"/>
      <c r="H56" s="13">
        <f>+H57+H58</f>
        <v>103000</v>
      </c>
      <c r="I56" s="2"/>
    </row>
    <row r="57" spans="2:11" x14ac:dyDescent="0.2">
      <c r="B57" s="23"/>
      <c r="C57" s="39"/>
      <c r="D57" s="19">
        <v>321</v>
      </c>
      <c r="E57" s="23" t="s">
        <v>31</v>
      </c>
      <c r="F57" s="14">
        <v>130000</v>
      </c>
      <c r="G57" s="14">
        <v>-30000</v>
      </c>
      <c r="H57" s="14">
        <f>+F57-(-G57)</f>
        <v>100000</v>
      </c>
      <c r="I57" s="2"/>
    </row>
    <row r="58" spans="2:11" x14ac:dyDescent="0.2">
      <c r="B58" s="23"/>
      <c r="C58" s="39"/>
      <c r="D58" s="19">
        <v>323</v>
      </c>
      <c r="E58" s="23" t="s">
        <v>41</v>
      </c>
      <c r="F58" s="14">
        <v>3000</v>
      </c>
      <c r="G58" s="14"/>
      <c r="H58" s="14">
        <v>3000</v>
      </c>
      <c r="I58" s="2"/>
    </row>
    <row r="59" spans="2:11" ht="15" x14ac:dyDescent="0.25">
      <c r="B59" s="23"/>
      <c r="C59" s="39"/>
      <c r="D59" s="21">
        <v>37</v>
      </c>
      <c r="E59" s="20" t="s">
        <v>46</v>
      </c>
      <c r="F59" s="14">
        <f>+F60</f>
        <v>0</v>
      </c>
      <c r="G59" s="14"/>
      <c r="H59" s="14"/>
      <c r="I59" s="2"/>
    </row>
    <row r="60" spans="2:11" x14ac:dyDescent="0.2">
      <c r="B60" s="34" t="s">
        <v>34</v>
      </c>
      <c r="C60" s="39"/>
      <c r="D60" s="19">
        <v>372</v>
      </c>
      <c r="E60" s="23" t="s">
        <v>47</v>
      </c>
      <c r="F60" s="14"/>
      <c r="G60" s="14"/>
      <c r="H60" s="14"/>
      <c r="I60" s="2"/>
    </row>
    <row r="61" spans="2:11" x14ac:dyDescent="0.2">
      <c r="B61" s="42" t="s">
        <v>17</v>
      </c>
      <c r="C61" s="39"/>
      <c r="D61" s="40"/>
      <c r="E61" s="41"/>
      <c r="F61" s="14"/>
      <c r="G61" s="14"/>
      <c r="H61" s="14"/>
      <c r="I61" s="2"/>
    </row>
    <row r="62" spans="2:11" ht="15.75" customHeight="1" x14ac:dyDescent="0.25">
      <c r="B62" s="42"/>
      <c r="C62" s="35" t="s">
        <v>35</v>
      </c>
      <c r="D62" s="127" t="s">
        <v>36</v>
      </c>
      <c r="E62" s="129"/>
      <c r="F62" s="16">
        <f>+F65+F75+F83+F90+F110+F131+F178+F183+F192+F201+F209+F216+F230+F255</f>
        <v>1238465.56</v>
      </c>
      <c r="G62" s="16"/>
      <c r="H62" s="16">
        <f>+H65+H75+H83+H90+H110+H131+H178+H183+H192+H201+H209+H216+H230+H255</f>
        <v>1152336.26</v>
      </c>
      <c r="I62" s="2"/>
    </row>
    <row r="63" spans="2:11" ht="12.75" customHeight="1" x14ac:dyDescent="0.2">
      <c r="B63" s="36" t="s">
        <v>20</v>
      </c>
      <c r="C63" s="43">
        <v>2101</v>
      </c>
      <c r="D63" s="135" t="s">
        <v>37</v>
      </c>
      <c r="E63" s="136"/>
      <c r="F63" s="44">
        <f>F64+F82</f>
        <v>211362.56</v>
      </c>
      <c r="G63" s="44">
        <f t="shared" ref="G63:H63" si="0">G64+G82</f>
        <v>0</v>
      </c>
      <c r="H63" s="44">
        <f t="shared" si="0"/>
        <v>168822.7</v>
      </c>
      <c r="I63" s="2"/>
      <c r="K63" s="82"/>
    </row>
    <row r="64" spans="2:11" ht="12.75" customHeight="1" x14ac:dyDescent="0.2">
      <c r="B64" s="23" t="s">
        <v>23</v>
      </c>
      <c r="C64" s="72"/>
      <c r="D64" s="71" t="s">
        <v>113</v>
      </c>
      <c r="E64" s="72"/>
      <c r="F64" s="44">
        <f>+F75+F65</f>
        <v>188272</v>
      </c>
      <c r="G64" s="44">
        <f t="shared" ref="G64:H64" si="1">+G75+G65</f>
        <v>0</v>
      </c>
      <c r="H64" s="44">
        <f t="shared" si="1"/>
        <v>168822.7</v>
      </c>
      <c r="I64" s="2"/>
      <c r="K64" s="82"/>
    </row>
    <row r="65" spans="2:11" ht="18.75" customHeight="1" x14ac:dyDescent="0.25">
      <c r="B65" s="23"/>
      <c r="C65" s="37" t="s">
        <v>38</v>
      </c>
      <c r="D65" s="110" t="s">
        <v>39</v>
      </c>
      <c r="E65" s="111"/>
      <c r="F65" s="67">
        <f>F67</f>
        <v>76512</v>
      </c>
      <c r="G65" s="67"/>
      <c r="H65" s="67">
        <f>+H67</f>
        <v>76056</v>
      </c>
      <c r="I65" s="2"/>
      <c r="K65" s="82"/>
    </row>
    <row r="66" spans="2:11" ht="17.25" customHeight="1" x14ac:dyDescent="0.25">
      <c r="B66" s="23"/>
      <c r="C66" s="45"/>
      <c r="D66" s="116" t="s">
        <v>40</v>
      </c>
      <c r="E66" s="117"/>
      <c r="F66" s="13"/>
      <c r="G66" s="13"/>
      <c r="H66" s="13"/>
      <c r="I66" s="2"/>
      <c r="K66" s="82"/>
    </row>
    <row r="67" spans="2:11" ht="15" x14ac:dyDescent="0.25">
      <c r="B67" s="23"/>
      <c r="C67" s="39"/>
      <c r="D67" s="21">
        <v>3</v>
      </c>
      <c r="E67" s="20" t="s">
        <v>25</v>
      </c>
      <c r="F67" s="13">
        <f>F68+F73</f>
        <v>76512</v>
      </c>
      <c r="G67" s="13"/>
      <c r="H67" s="13">
        <f>+H68+H73</f>
        <v>76056</v>
      </c>
      <c r="I67" s="2"/>
      <c r="K67" s="82"/>
    </row>
    <row r="68" spans="2:11" ht="15" x14ac:dyDescent="0.25">
      <c r="B68" s="23"/>
      <c r="C68" s="39"/>
      <c r="D68" s="21">
        <v>32</v>
      </c>
      <c r="E68" s="20" t="s">
        <v>30</v>
      </c>
      <c r="F68" s="13">
        <f>SUM(F69:F72)</f>
        <v>75012</v>
      </c>
      <c r="G68" s="13"/>
      <c r="H68" s="13">
        <f>+H69+H70+H71+H72</f>
        <v>74556</v>
      </c>
      <c r="I68" s="2"/>
      <c r="K68" s="82"/>
    </row>
    <row r="69" spans="2:11" x14ac:dyDescent="0.2">
      <c r="B69" s="23"/>
      <c r="C69" s="39"/>
      <c r="D69" s="19">
        <v>321</v>
      </c>
      <c r="E69" s="23" t="s">
        <v>31</v>
      </c>
      <c r="F69" s="14">
        <v>14500</v>
      </c>
      <c r="G69" s="14"/>
      <c r="H69" s="14">
        <f>+F69+G69</f>
        <v>14500</v>
      </c>
      <c r="K69" s="82"/>
    </row>
    <row r="70" spans="2:11" x14ac:dyDescent="0.2">
      <c r="B70" s="23"/>
      <c r="C70" s="39"/>
      <c r="D70" s="19">
        <v>322</v>
      </c>
      <c r="E70" s="23" t="s">
        <v>33</v>
      </c>
      <c r="F70" s="14">
        <v>24812</v>
      </c>
      <c r="G70" s="14">
        <v>-456</v>
      </c>
      <c r="H70" s="14">
        <f t="shared" ref="H70:H72" si="2">+F70+G70</f>
        <v>24356</v>
      </c>
      <c r="K70" s="82"/>
    </row>
    <row r="71" spans="2:11" ht="13.5" customHeight="1" x14ac:dyDescent="0.2">
      <c r="B71" s="23"/>
      <c r="C71" s="39"/>
      <c r="D71" s="19">
        <v>323</v>
      </c>
      <c r="E71" s="23" t="s">
        <v>41</v>
      </c>
      <c r="F71" s="14">
        <v>34500</v>
      </c>
      <c r="G71" s="14"/>
      <c r="H71" s="14">
        <f t="shared" si="2"/>
        <v>34500</v>
      </c>
      <c r="I71" s="65"/>
      <c r="K71" s="82"/>
    </row>
    <row r="72" spans="2:11" ht="13.5" customHeight="1" x14ac:dyDescent="0.2">
      <c r="B72" s="23"/>
      <c r="C72" s="39"/>
      <c r="D72" s="19">
        <v>329</v>
      </c>
      <c r="E72" s="23" t="s">
        <v>32</v>
      </c>
      <c r="F72" s="14">
        <v>1200</v>
      </c>
      <c r="G72" s="14"/>
      <c r="H72" s="14">
        <f t="shared" si="2"/>
        <v>1200</v>
      </c>
      <c r="I72" s="65"/>
    </row>
    <row r="73" spans="2:11" ht="15" x14ac:dyDescent="0.25">
      <c r="B73" s="36" t="s">
        <v>20</v>
      </c>
      <c r="C73" s="39"/>
      <c r="D73" s="21">
        <v>34</v>
      </c>
      <c r="E73" s="20" t="s">
        <v>42</v>
      </c>
      <c r="F73" s="13">
        <f>F74</f>
        <v>1500</v>
      </c>
      <c r="G73" s="13"/>
      <c r="H73" s="13">
        <f>+H74</f>
        <v>1500</v>
      </c>
    </row>
    <row r="74" spans="2:11" x14ac:dyDescent="0.2">
      <c r="B74" s="23" t="s">
        <v>23</v>
      </c>
      <c r="C74" s="39"/>
      <c r="D74" s="19">
        <v>343</v>
      </c>
      <c r="E74" s="23" t="s">
        <v>43</v>
      </c>
      <c r="F74" s="14">
        <v>1500</v>
      </c>
      <c r="G74" s="14"/>
      <c r="H74" s="14">
        <f>+F74+G74</f>
        <v>1500</v>
      </c>
      <c r="K74" s="103"/>
    </row>
    <row r="75" spans="2:11" ht="15" customHeight="1" x14ac:dyDescent="0.25">
      <c r="B75" s="23"/>
      <c r="C75" s="37" t="s">
        <v>44</v>
      </c>
      <c r="D75" s="110" t="s">
        <v>114</v>
      </c>
      <c r="E75" s="111"/>
      <c r="F75" s="67">
        <f>F77</f>
        <v>111760</v>
      </c>
      <c r="G75" s="67"/>
      <c r="H75" s="67">
        <f>+H77</f>
        <v>92766.7</v>
      </c>
      <c r="K75" s="82"/>
    </row>
    <row r="76" spans="2:11" ht="17.25" customHeight="1" x14ac:dyDescent="0.25">
      <c r="B76" s="23"/>
      <c r="C76" s="45"/>
      <c r="D76" s="116" t="s">
        <v>40</v>
      </c>
      <c r="E76" s="117"/>
      <c r="F76" s="13"/>
      <c r="G76" s="13"/>
      <c r="H76" s="13"/>
      <c r="K76" s="103">
        <f>+K75-K74</f>
        <v>0</v>
      </c>
    </row>
    <row r="77" spans="2:11" ht="15" x14ac:dyDescent="0.25">
      <c r="B77" s="23"/>
      <c r="C77" s="39"/>
      <c r="D77" s="21">
        <v>3</v>
      </c>
      <c r="E77" s="20" t="s">
        <v>25</v>
      </c>
      <c r="F77" s="13">
        <f>F78+F80</f>
        <v>111760</v>
      </c>
      <c r="G77" s="13"/>
      <c r="H77" s="13">
        <f>+H78+H80</f>
        <v>92766.7</v>
      </c>
    </row>
    <row r="78" spans="2:11" ht="15" x14ac:dyDescent="0.25">
      <c r="B78" s="23"/>
      <c r="C78" s="39"/>
      <c r="D78" s="21">
        <v>32</v>
      </c>
      <c r="E78" s="20" t="s">
        <v>30</v>
      </c>
      <c r="F78" s="13">
        <f>SUM(F79:F79)</f>
        <v>4500</v>
      </c>
      <c r="G78" s="13"/>
      <c r="H78" s="13">
        <f>+H79</f>
        <v>4500</v>
      </c>
    </row>
    <row r="79" spans="2:11" x14ac:dyDescent="0.2">
      <c r="B79" s="23"/>
      <c r="C79" s="39"/>
      <c r="D79" s="19">
        <v>323</v>
      </c>
      <c r="E79" s="23" t="s">
        <v>41</v>
      </c>
      <c r="F79" s="14">
        <v>4500</v>
      </c>
      <c r="G79" s="14"/>
      <c r="H79" s="14">
        <f>+F79+G79</f>
        <v>4500</v>
      </c>
    </row>
    <row r="80" spans="2:11" ht="15" x14ac:dyDescent="0.25">
      <c r="B80" s="42" t="s">
        <v>17</v>
      </c>
      <c r="C80" s="39"/>
      <c r="D80" s="21">
        <v>37</v>
      </c>
      <c r="E80" s="20" t="s">
        <v>46</v>
      </c>
      <c r="F80" s="13">
        <f>F81</f>
        <v>107260</v>
      </c>
      <c r="G80" s="13"/>
      <c r="H80" s="14">
        <f>+H81</f>
        <v>88266.7</v>
      </c>
    </row>
    <row r="81" spans="2:9" ht="12" customHeight="1" x14ac:dyDescent="0.2">
      <c r="B81" s="36" t="s">
        <v>20</v>
      </c>
      <c r="C81" s="39"/>
      <c r="D81" s="19">
        <v>372</v>
      </c>
      <c r="E81" s="23" t="s">
        <v>47</v>
      </c>
      <c r="F81" s="14">
        <v>107260</v>
      </c>
      <c r="G81" s="14">
        <v>-18993.3</v>
      </c>
      <c r="H81" s="14">
        <f t="shared" ref="H81" si="3">+F81+G81</f>
        <v>88266.7</v>
      </c>
    </row>
    <row r="82" spans="2:9" ht="14.25" customHeight="1" x14ac:dyDescent="0.25">
      <c r="B82" s="23" t="s">
        <v>23</v>
      </c>
      <c r="C82" s="43">
        <v>2102</v>
      </c>
      <c r="D82" s="137" t="s">
        <v>48</v>
      </c>
      <c r="E82" s="138"/>
      <c r="F82" s="46">
        <f>F83</f>
        <v>23090.560000000001</v>
      </c>
      <c r="G82" s="46"/>
      <c r="H82" s="46"/>
    </row>
    <row r="83" spans="2:9" ht="17.25" customHeight="1" x14ac:dyDescent="0.25">
      <c r="B83" s="23"/>
      <c r="C83" s="37" t="s">
        <v>49</v>
      </c>
      <c r="D83" s="139" t="s">
        <v>45</v>
      </c>
      <c r="E83" s="140"/>
      <c r="F83" s="67">
        <f>F85</f>
        <v>23090.560000000001</v>
      </c>
      <c r="G83" s="67"/>
      <c r="H83" s="67">
        <f>+H85</f>
        <v>20590.560000000001</v>
      </c>
    </row>
    <row r="84" spans="2:9" ht="17.25" customHeight="1" x14ac:dyDescent="0.25">
      <c r="B84" s="23"/>
      <c r="C84" s="45"/>
      <c r="D84" s="116" t="s">
        <v>50</v>
      </c>
      <c r="E84" s="117"/>
      <c r="F84" s="13"/>
      <c r="G84" s="13"/>
      <c r="H84" s="13"/>
      <c r="I84" s="65"/>
    </row>
    <row r="85" spans="2:9" ht="15" x14ac:dyDescent="0.25">
      <c r="B85" s="23"/>
      <c r="C85" s="39"/>
      <c r="D85" s="21">
        <v>3</v>
      </c>
      <c r="E85" s="20" t="s">
        <v>25</v>
      </c>
      <c r="F85" s="13">
        <f>F86</f>
        <v>23090.560000000001</v>
      </c>
      <c r="G85" s="13">
        <f>+G86</f>
        <v>-2500</v>
      </c>
      <c r="H85" s="13">
        <f>+H86</f>
        <v>20590.560000000001</v>
      </c>
      <c r="I85" s="65"/>
    </row>
    <row r="86" spans="2:9" ht="15" x14ac:dyDescent="0.25">
      <c r="B86" s="23"/>
      <c r="C86" s="39"/>
      <c r="D86" s="21">
        <v>32</v>
      </c>
      <c r="E86" s="20" t="s">
        <v>30</v>
      </c>
      <c r="F86" s="13">
        <f>SUM(F87:F88)</f>
        <v>23090.560000000001</v>
      </c>
      <c r="G86" s="13">
        <f>+G87+G88</f>
        <v>-2500</v>
      </c>
      <c r="H86" s="13">
        <f>+H87+H88</f>
        <v>20590.560000000001</v>
      </c>
    </row>
    <row r="87" spans="2:9" x14ac:dyDescent="0.2">
      <c r="B87" s="29"/>
      <c r="C87" s="39"/>
      <c r="D87" s="19">
        <v>322</v>
      </c>
      <c r="E87" s="23" t="s">
        <v>41</v>
      </c>
      <c r="F87" s="14">
        <v>18500</v>
      </c>
      <c r="G87" s="14">
        <v>-2500</v>
      </c>
      <c r="H87" s="14">
        <f>+F87+G87</f>
        <v>16000</v>
      </c>
    </row>
    <row r="88" spans="2:9" ht="15" x14ac:dyDescent="0.25">
      <c r="B88" s="49" t="s">
        <v>20</v>
      </c>
      <c r="C88" s="39"/>
      <c r="D88" s="19">
        <v>329</v>
      </c>
      <c r="E88" s="23" t="s">
        <v>32</v>
      </c>
      <c r="F88" s="14">
        <v>4590.5600000000004</v>
      </c>
      <c r="G88" s="14"/>
      <c r="H88" s="14">
        <f>+F88+G88</f>
        <v>4590.5600000000004</v>
      </c>
      <c r="I88" s="65"/>
    </row>
    <row r="89" spans="2:9" ht="29.25" customHeight="1" x14ac:dyDescent="0.2">
      <c r="B89" s="23" t="s">
        <v>23</v>
      </c>
      <c r="C89" s="30" t="s">
        <v>13</v>
      </c>
      <c r="D89" s="31" t="s">
        <v>14</v>
      </c>
      <c r="E89" s="9" t="s">
        <v>1</v>
      </c>
      <c r="F89" s="10" t="s">
        <v>180</v>
      </c>
      <c r="G89" s="10" t="s">
        <v>168</v>
      </c>
      <c r="H89" s="10" t="s">
        <v>169</v>
      </c>
      <c r="I89" s="65"/>
    </row>
    <row r="90" spans="2:9" ht="21.75" customHeight="1" x14ac:dyDescent="0.25">
      <c r="B90" s="23"/>
      <c r="C90" s="50" t="s">
        <v>52</v>
      </c>
      <c r="D90" s="110" t="s">
        <v>53</v>
      </c>
      <c r="E90" s="111"/>
      <c r="F90" s="38">
        <f>F92+F97+F106</f>
        <v>276500</v>
      </c>
      <c r="G90" s="38"/>
      <c r="H90" s="38">
        <f>+H97+H106</f>
        <v>250500</v>
      </c>
    </row>
    <row r="91" spans="2:9" ht="17.25" customHeight="1" x14ac:dyDescent="0.25">
      <c r="B91" s="23"/>
      <c r="C91" s="45"/>
      <c r="D91" s="112" t="s">
        <v>136</v>
      </c>
      <c r="E91" s="113"/>
      <c r="F91" s="13"/>
      <c r="G91" s="13"/>
      <c r="H91" s="13"/>
    </row>
    <row r="92" spans="2:9" ht="15" x14ac:dyDescent="0.25">
      <c r="B92" s="23" t="s">
        <v>23</v>
      </c>
      <c r="C92" s="39"/>
      <c r="D92" s="21">
        <v>3</v>
      </c>
      <c r="E92" s="20" t="s">
        <v>25</v>
      </c>
      <c r="F92" s="69">
        <f>F93</f>
        <v>0</v>
      </c>
      <c r="G92" s="69"/>
      <c r="H92" s="69"/>
      <c r="I92" s="65"/>
    </row>
    <row r="93" spans="2:9" ht="15" x14ac:dyDescent="0.25">
      <c r="B93" s="23" t="s">
        <v>23</v>
      </c>
      <c r="C93" s="39"/>
      <c r="D93" s="21">
        <v>32</v>
      </c>
      <c r="E93" s="20" t="s">
        <v>30</v>
      </c>
      <c r="F93" s="13">
        <f>F94</f>
        <v>0</v>
      </c>
      <c r="G93" s="13"/>
      <c r="H93" s="13"/>
    </row>
    <row r="94" spans="2:9" x14ac:dyDescent="0.2">
      <c r="B94" s="23"/>
      <c r="C94" s="39"/>
      <c r="D94" s="19">
        <v>322</v>
      </c>
      <c r="E94" s="23" t="s">
        <v>33</v>
      </c>
      <c r="F94" s="14"/>
      <c r="G94" s="14"/>
      <c r="H94" s="14"/>
    </row>
    <row r="95" spans="2:9" ht="17.25" customHeight="1" x14ac:dyDescent="0.25">
      <c r="B95" s="23"/>
      <c r="C95" s="45"/>
      <c r="D95" s="112" t="s">
        <v>89</v>
      </c>
      <c r="E95" s="113"/>
      <c r="F95" s="13"/>
      <c r="G95" s="13"/>
      <c r="H95" s="13"/>
      <c r="I95" s="65"/>
    </row>
    <row r="96" spans="2:9" hidden="1" x14ac:dyDescent="0.2">
      <c r="B96" s="23"/>
    </row>
    <row r="97" spans="2:9" ht="15" x14ac:dyDescent="0.25">
      <c r="B97" s="23"/>
      <c r="C97" s="39"/>
      <c r="D97" s="21">
        <v>3</v>
      </c>
      <c r="E97" s="20" t="s">
        <v>25</v>
      </c>
      <c r="F97" s="13">
        <f>F98+F103</f>
        <v>68500</v>
      </c>
      <c r="G97" s="13"/>
      <c r="H97" s="13">
        <f>+H98+H103</f>
        <v>62500</v>
      </c>
    </row>
    <row r="98" spans="2:9" ht="15" x14ac:dyDescent="0.25">
      <c r="B98" s="23"/>
      <c r="C98" s="39"/>
      <c r="D98" s="21">
        <v>32</v>
      </c>
      <c r="E98" s="20" t="s">
        <v>30</v>
      </c>
      <c r="F98" s="13">
        <f>F100+F101+F102+F99</f>
        <v>67900</v>
      </c>
      <c r="G98" s="13"/>
      <c r="H98" s="13">
        <f>+H99+H100+H101+H102</f>
        <v>61900</v>
      </c>
      <c r="I98" s="65"/>
    </row>
    <row r="99" spans="2:9" ht="15" x14ac:dyDescent="0.25">
      <c r="B99" s="23"/>
      <c r="C99" s="39"/>
      <c r="D99" s="19">
        <v>321</v>
      </c>
      <c r="E99" s="23" t="s">
        <v>31</v>
      </c>
      <c r="F99" s="13">
        <v>1000</v>
      </c>
      <c r="G99" s="13"/>
      <c r="H99" s="13">
        <f>+F99+G99</f>
        <v>1000</v>
      </c>
    </row>
    <row r="100" spans="2:9" ht="15" x14ac:dyDescent="0.25">
      <c r="B100" s="23"/>
      <c r="C100" s="39"/>
      <c r="D100" s="19">
        <v>322</v>
      </c>
      <c r="E100" s="23" t="s">
        <v>33</v>
      </c>
      <c r="F100" s="14">
        <v>46000</v>
      </c>
      <c r="G100" s="14">
        <v>-6000</v>
      </c>
      <c r="H100" s="13">
        <f t="shared" ref="H100:H102" si="4">+F100+G100</f>
        <v>40000</v>
      </c>
    </row>
    <row r="101" spans="2:9" ht="15" x14ac:dyDescent="0.25">
      <c r="B101" s="23"/>
      <c r="C101" s="39"/>
      <c r="D101" s="40">
        <v>323</v>
      </c>
      <c r="E101" s="23" t="s">
        <v>41</v>
      </c>
      <c r="F101" s="14">
        <v>18900</v>
      </c>
      <c r="G101" s="14"/>
      <c r="H101" s="13">
        <f t="shared" si="4"/>
        <v>18900</v>
      </c>
    </row>
    <row r="102" spans="2:9" ht="15" x14ac:dyDescent="0.25">
      <c r="B102" s="23" t="s">
        <v>23</v>
      </c>
      <c r="C102" s="39"/>
      <c r="D102" s="40">
        <v>329</v>
      </c>
      <c r="E102" s="23" t="s">
        <v>32</v>
      </c>
      <c r="F102" s="14">
        <v>2000</v>
      </c>
      <c r="G102" s="14"/>
      <c r="H102" s="13">
        <f t="shared" si="4"/>
        <v>2000</v>
      </c>
    </row>
    <row r="103" spans="2:9" ht="15" x14ac:dyDescent="0.25">
      <c r="B103" s="23"/>
      <c r="C103" s="39"/>
      <c r="D103" s="21">
        <v>34</v>
      </c>
      <c r="E103" s="20" t="s">
        <v>42</v>
      </c>
      <c r="F103" s="13">
        <f>+F104</f>
        <v>600</v>
      </c>
      <c r="G103" s="13"/>
      <c r="H103" s="13">
        <f>+F103+G103</f>
        <v>600</v>
      </c>
    </row>
    <row r="104" spans="2:9" x14ac:dyDescent="0.2">
      <c r="B104" s="23"/>
      <c r="C104" s="39"/>
      <c r="D104" s="19">
        <v>343</v>
      </c>
      <c r="E104" s="23" t="s">
        <v>43</v>
      </c>
      <c r="F104" s="14">
        <v>600</v>
      </c>
      <c r="G104" s="14"/>
      <c r="H104" s="14">
        <f>+F104</f>
        <v>600</v>
      </c>
    </row>
    <row r="105" spans="2:9" x14ac:dyDescent="0.2">
      <c r="B105" s="23"/>
      <c r="C105" s="39"/>
      <c r="D105" s="112" t="s">
        <v>88</v>
      </c>
      <c r="E105" s="113"/>
      <c r="F105" s="14"/>
      <c r="G105" s="14"/>
      <c r="H105" s="14"/>
    </row>
    <row r="106" spans="2:9" ht="15" x14ac:dyDescent="0.25">
      <c r="B106" s="23"/>
      <c r="C106" s="39"/>
      <c r="D106" s="21">
        <v>32</v>
      </c>
      <c r="E106" s="20" t="s">
        <v>30</v>
      </c>
      <c r="F106" s="13">
        <f>SUM(F107:F109)</f>
        <v>208000</v>
      </c>
      <c r="G106" s="13"/>
      <c r="H106" s="13">
        <f>+H107+H108+H109</f>
        <v>188000</v>
      </c>
    </row>
    <row r="107" spans="2:9" ht="15" x14ac:dyDescent="0.25">
      <c r="B107" s="49" t="s">
        <v>20</v>
      </c>
      <c r="C107" s="39"/>
      <c r="D107" s="19">
        <v>322</v>
      </c>
      <c r="E107" s="23" t="s">
        <v>33</v>
      </c>
      <c r="F107" s="14">
        <v>188000</v>
      </c>
      <c r="G107" s="14">
        <v>-20000</v>
      </c>
      <c r="H107" s="14">
        <f>+F107+G107</f>
        <v>168000</v>
      </c>
    </row>
    <row r="108" spans="2:9" x14ac:dyDescent="0.2">
      <c r="B108" s="23" t="s">
        <v>23</v>
      </c>
      <c r="C108" s="39"/>
      <c r="D108" s="19">
        <v>323</v>
      </c>
      <c r="E108" s="23" t="s">
        <v>41</v>
      </c>
      <c r="F108" s="14">
        <v>19000</v>
      </c>
      <c r="G108" s="14"/>
      <c r="H108" s="14">
        <f t="shared" ref="H108:H109" si="5">+F108+G108</f>
        <v>19000</v>
      </c>
    </row>
    <row r="109" spans="2:9" x14ac:dyDescent="0.2">
      <c r="B109" s="23"/>
      <c r="C109" s="39"/>
      <c r="D109" s="19">
        <v>329</v>
      </c>
      <c r="E109" s="23" t="s">
        <v>32</v>
      </c>
      <c r="F109" s="14">
        <v>1000</v>
      </c>
      <c r="G109" s="14"/>
      <c r="H109" s="14">
        <f t="shared" si="5"/>
        <v>1000</v>
      </c>
      <c r="I109" s="65"/>
    </row>
    <row r="110" spans="2:9" ht="19.5" customHeight="1" x14ac:dyDescent="0.25">
      <c r="B110" s="23"/>
      <c r="C110" s="50" t="s">
        <v>55</v>
      </c>
      <c r="D110" s="110" t="s">
        <v>56</v>
      </c>
      <c r="E110" s="111"/>
      <c r="F110" s="38">
        <f>F113+F117+F121</f>
        <v>216300</v>
      </c>
      <c r="G110" s="38"/>
      <c r="H110" s="38">
        <f>+H112+H121</f>
        <v>188300</v>
      </c>
    </row>
    <row r="111" spans="2:9" x14ac:dyDescent="0.2">
      <c r="B111" s="23"/>
      <c r="C111" s="39">
        <v>55291</v>
      </c>
      <c r="D111" s="112" t="s">
        <v>72</v>
      </c>
      <c r="E111" s="113"/>
      <c r="F111" s="14"/>
      <c r="G111" s="14"/>
      <c r="H111" s="14"/>
    </row>
    <row r="112" spans="2:9" ht="15" x14ac:dyDescent="0.25">
      <c r="B112" s="23"/>
      <c r="C112" s="39"/>
      <c r="D112" s="21">
        <v>3</v>
      </c>
      <c r="E112" s="20" t="s">
        <v>25</v>
      </c>
      <c r="F112" s="66">
        <f>+F113+F117</f>
        <v>168000</v>
      </c>
      <c r="G112" s="66"/>
      <c r="H112" s="66">
        <f>+H113+H117</f>
        <v>148000</v>
      </c>
    </row>
    <row r="113" spans="2:9" ht="15" x14ac:dyDescent="0.25">
      <c r="B113" s="23"/>
      <c r="C113" s="39"/>
      <c r="D113" s="21">
        <v>31</v>
      </c>
      <c r="E113" s="20" t="s">
        <v>26</v>
      </c>
      <c r="F113" s="13">
        <f>SUM(F114:F116)</f>
        <v>153900</v>
      </c>
      <c r="G113" s="13"/>
      <c r="H113" s="13">
        <f>+H114+H115+H116</f>
        <v>138500</v>
      </c>
    </row>
    <row r="114" spans="2:9" x14ac:dyDescent="0.2">
      <c r="B114" s="23"/>
      <c r="C114" s="39"/>
      <c r="D114" s="19">
        <v>311</v>
      </c>
      <c r="E114" s="23" t="s">
        <v>27</v>
      </c>
      <c r="F114" s="14">
        <v>130000</v>
      </c>
      <c r="G114" s="14">
        <v>-12000</v>
      </c>
      <c r="H114" s="14">
        <f>+F114+G114</f>
        <v>118000</v>
      </c>
    </row>
    <row r="115" spans="2:9" x14ac:dyDescent="0.2">
      <c r="B115" s="23"/>
      <c r="C115" s="39"/>
      <c r="D115" s="19">
        <v>312</v>
      </c>
      <c r="E115" s="23" t="s">
        <v>28</v>
      </c>
      <c r="F115" s="14">
        <v>2500</v>
      </c>
      <c r="G115" s="14"/>
      <c r="H115" s="14">
        <v>2500</v>
      </c>
    </row>
    <row r="116" spans="2:9" x14ac:dyDescent="0.2">
      <c r="B116" s="23"/>
      <c r="C116" s="39"/>
      <c r="D116" s="19">
        <v>313</v>
      </c>
      <c r="E116" s="23" t="s">
        <v>29</v>
      </c>
      <c r="F116" s="14">
        <v>21400</v>
      </c>
      <c r="G116" s="14">
        <v>-3400</v>
      </c>
      <c r="H116" s="14">
        <f>+F116+G116</f>
        <v>18000</v>
      </c>
    </row>
    <row r="117" spans="2:9" ht="15" x14ac:dyDescent="0.25">
      <c r="B117" s="23" t="s">
        <v>23</v>
      </c>
      <c r="C117" s="39"/>
      <c r="D117" s="21">
        <v>32</v>
      </c>
      <c r="E117" s="20" t="s">
        <v>30</v>
      </c>
      <c r="F117" s="13">
        <f>SUM(F118:F119)</f>
        <v>14100</v>
      </c>
      <c r="G117" s="13"/>
      <c r="H117" s="13">
        <f>+H118+H119</f>
        <v>9500</v>
      </c>
    </row>
    <row r="118" spans="2:9" ht="15" x14ac:dyDescent="0.25">
      <c r="B118" s="23"/>
      <c r="C118" s="39"/>
      <c r="D118" s="21">
        <v>321</v>
      </c>
      <c r="E118" s="23" t="s">
        <v>31</v>
      </c>
      <c r="F118" s="13">
        <v>11100</v>
      </c>
      <c r="G118" s="14">
        <v>-2600</v>
      </c>
      <c r="H118" s="14">
        <f>+F118+G118</f>
        <v>8500</v>
      </c>
    </row>
    <row r="119" spans="2:9" x14ac:dyDescent="0.2">
      <c r="B119" s="23"/>
      <c r="C119" s="39"/>
      <c r="D119" s="19">
        <v>323</v>
      </c>
      <c r="E119" s="23" t="s">
        <v>41</v>
      </c>
      <c r="F119" s="14">
        <v>3000</v>
      </c>
      <c r="G119" s="14">
        <v>-2000</v>
      </c>
      <c r="H119" s="14">
        <f>+F119+G119</f>
        <v>1000</v>
      </c>
    </row>
    <row r="120" spans="2:9" x14ac:dyDescent="0.2">
      <c r="B120" s="23"/>
      <c r="C120" s="39"/>
      <c r="D120" s="112" t="s">
        <v>54</v>
      </c>
      <c r="E120" s="113"/>
      <c r="F120" s="14"/>
      <c r="G120" s="14"/>
      <c r="H120" s="14"/>
      <c r="I120" s="65"/>
    </row>
    <row r="121" spans="2:9" ht="15" x14ac:dyDescent="0.25">
      <c r="B121" s="23"/>
      <c r="C121" s="39"/>
      <c r="D121" s="19">
        <v>3</v>
      </c>
      <c r="E121" s="23" t="s">
        <v>25</v>
      </c>
      <c r="F121" s="13">
        <f>+F122+F127</f>
        <v>48300</v>
      </c>
      <c r="G121" s="13"/>
      <c r="H121" s="13">
        <f>+H122+H127</f>
        <v>40300</v>
      </c>
    </row>
    <row r="122" spans="2:9" ht="15" x14ac:dyDescent="0.25">
      <c r="B122" s="23"/>
      <c r="C122" s="39"/>
      <c r="D122" s="21">
        <v>32</v>
      </c>
      <c r="E122" s="20" t="s">
        <v>30</v>
      </c>
      <c r="F122" s="14">
        <f>SUM(F123:F126)</f>
        <v>47300</v>
      </c>
      <c r="G122" s="14"/>
      <c r="H122" s="14">
        <f>+H123+H124+H125</f>
        <v>39300</v>
      </c>
    </row>
    <row r="123" spans="2:9" ht="15" x14ac:dyDescent="0.25">
      <c r="B123" s="23"/>
      <c r="C123" s="39"/>
      <c r="D123" s="19">
        <v>321</v>
      </c>
      <c r="E123" s="23" t="s">
        <v>31</v>
      </c>
      <c r="F123" s="13">
        <v>1000</v>
      </c>
      <c r="G123" s="13"/>
      <c r="H123" s="13">
        <v>1000</v>
      </c>
    </row>
    <row r="124" spans="2:9" x14ac:dyDescent="0.2">
      <c r="B124" s="23"/>
      <c r="C124" s="39"/>
      <c r="D124" s="19">
        <v>322</v>
      </c>
      <c r="E124" s="23" t="s">
        <v>33</v>
      </c>
      <c r="F124" s="14">
        <v>31300</v>
      </c>
      <c r="G124" s="14">
        <v>-8000</v>
      </c>
      <c r="H124" s="14">
        <f>+F124+G124</f>
        <v>23300</v>
      </c>
    </row>
    <row r="125" spans="2:9" x14ac:dyDescent="0.2">
      <c r="B125" s="23"/>
      <c r="C125" s="39"/>
      <c r="D125" s="19">
        <v>323</v>
      </c>
      <c r="E125" s="23" t="s">
        <v>41</v>
      </c>
      <c r="F125" s="14">
        <v>15000</v>
      </c>
      <c r="G125" s="14"/>
      <c r="H125" s="14">
        <f>+F125+G125</f>
        <v>15000</v>
      </c>
    </row>
    <row r="126" spans="2:9" x14ac:dyDescent="0.2">
      <c r="B126" s="23"/>
      <c r="C126" s="39"/>
      <c r="D126" s="19">
        <v>329</v>
      </c>
      <c r="E126" s="23" t="s">
        <v>32</v>
      </c>
      <c r="F126" s="14"/>
      <c r="G126" s="14"/>
      <c r="H126" s="14"/>
    </row>
    <row r="127" spans="2:9" x14ac:dyDescent="0.2">
      <c r="B127" s="29"/>
      <c r="C127" s="39"/>
      <c r="D127" s="19">
        <v>343</v>
      </c>
      <c r="E127" s="23" t="s">
        <v>43</v>
      </c>
      <c r="F127" s="14">
        <v>1000</v>
      </c>
      <c r="G127" s="14"/>
      <c r="H127" s="14">
        <f>+F127+G127</f>
        <v>1000</v>
      </c>
    </row>
    <row r="128" spans="2:9" ht="15" x14ac:dyDescent="0.25">
      <c r="B128" s="49" t="s">
        <v>20</v>
      </c>
      <c r="C128" s="39"/>
      <c r="D128" s="40"/>
      <c r="E128" s="41"/>
      <c r="F128" s="14"/>
      <c r="G128" s="14"/>
      <c r="H128" s="14"/>
    </row>
    <row r="129" spans="2:9" x14ac:dyDescent="0.2">
      <c r="B129" s="23" t="s">
        <v>23</v>
      </c>
      <c r="C129" s="39"/>
      <c r="D129" s="40"/>
      <c r="E129" s="41"/>
      <c r="F129" s="14"/>
      <c r="G129" s="14"/>
      <c r="H129" s="14"/>
    </row>
    <row r="130" spans="2:9" ht="29.25" customHeight="1" x14ac:dyDescent="0.2">
      <c r="B130" s="23"/>
      <c r="C130" s="30" t="s">
        <v>13</v>
      </c>
      <c r="D130" s="31" t="s">
        <v>14</v>
      </c>
      <c r="E130" s="9" t="s">
        <v>1</v>
      </c>
      <c r="F130" s="10" t="s">
        <v>180</v>
      </c>
      <c r="G130" s="10" t="s">
        <v>168</v>
      </c>
      <c r="H130" s="10" t="s">
        <v>169</v>
      </c>
    </row>
    <row r="131" spans="2:9" ht="21" customHeight="1" x14ac:dyDescent="0.25">
      <c r="B131" s="23"/>
      <c r="C131" s="50" t="s">
        <v>90</v>
      </c>
      <c r="D131" s="110" t="s">
        <v>91</v>
      </c>
      <c r="E131" s="111"/>
      <c r="F131" s="38">
        <f>+F138+F152+F158+F133</f>
        <v>72000</v>
      </c>
      <c r="G131" s="38"/>
      <c r="H131" s="38">
        <f>+H133+H138+H152+H158+H146</f>
        <v>114820</v>
      </c>
    </row>
    <row r="132" spans="2:9" ht="15" customHeight="1" x14ac:dyDescent="0.2">
      <c r="B132" s="23"/>
      <c r="C132" s="39"/>
      <c r="D132" s="112" t="s">
        <v>72</v>
      </c>
      <c r="E132" s="113"/>
      <c r="F132" s="14"/>
      <c r="G132" s="14"/>
      <c r="H132" s="14"/>
    </row>
    <row r="133" spans="2:9" ht="15" customHeight="1" x14ac:dyDescent="0.25">
      <c r="B133" s="23"/>
      <c r="C133" s="39"/>
      <c r="D133" s="21">
        <v>3</v>
      </c>
      <c r="E133" s="20" t="s">
        <v>25</v>
      </c>
      <c r="F133" s="66">
        <f>+F134</f>
        <v>6000</v>
      </c>
      <c r="G133" s="66"/>
      <c r="H133" s="66">
        <f>+H134</f>
        <v>6000</v>
      </c>
    </row>
    <row r="134" spans="2:9" ht="15" customHeight="1" x14ac:dyDescent="0.25">
      <c r="B134" s="23" t="s">
        <v>23</v>
      </c>
      <c r="C134" s="39"/>
      <c r="D134" s="21">
        <v>32</v>
      </c>
      <c r="E134" s="20" t="s">
        <v>30</v>
      </c>
      <c r="F134" s="13">
        <f>SUM(F135:F136)</f>
        <v>6000</v>
      </c>
      <c r="G134" s="13"/>
      <c r="H134" s="13">
        <f>+H135+H136</f>
        <v>6000</v>
      </c>
    </row>
    <row r="135" spans="2:9" ht="15" customHeight="1" x14ac:dyDescent="0.2">
      <c r="B135" s="23"/>
      <c r="C135" s="39"/>
      <c r="D135" s="19">
        <v>321</v>
      </c>
      <c r="E135" s="23" t="s">
        <v>31</v>
      </c>
      <c r="F135" s="14">
        <v>500</v>
      </c>
      <c r="G135" s="14">
        <v>4000</v>
      </c>
      <c r="H135" s="14">
        <f>+F135+G135</f>
        <v>4500</v>
      </c>
    </row>
    <row r="136" spans="2:9" ht="15" customHeight="1" x14ac:dyDescent="0.2">
      <c r="B136" s="23"/>
      <c r="C136" s="39"/>
      <c r="D136" s="40">
        <v>323</v>
      </c>
      <c r="E136" s="41" t="s">
        <v>41</v>
      </c>
      <c r="F136" s="14">
        <v>5500</v>
      </c>
      <c r="G136" s="14">
        <v>-4000</v>
      </c>
      <c r="H136" s="14">
        <f>+F136+G136</f>
        <v>1500</v>
      </c>
    </row>
    <row r="137" spans="2:9" ht="15" customHeight="1" x14ac:dyDescent="0.2">
      <c r="B137" s="23"/>
      <c r="C137" s="39"/>
      <c r="D137" s="112" t="s">
        <v>93</v>
      </c>
      <c r="E137" s="113"/>
      <c r="F137" s="14"/>
      <c r="G137" s="14"/>
      <c r="H137" s="14"/>
    </row>
    <row r="138" spans="2:9" ht="15" x14ac:dyDescent="0.25">
      <c r="B138" s="23"/>
      <c r="C138" s="39"/>
      <c r="D138" s="21">
        <v>3</v>
      </c>
      <c r="E138" s="20" t="s">
        <v>25</v>
      </c>
      <c r="F138" s="13">
        <f>+F139+F144</f>
        <v>50500</v>
      </c>
      <c r="G138" s="13"/>
      <c r="H138" s="13">
        <f>+H139+H144</f>
        <v>50500</v>
      </c>
      <c r="I138" s="65"/>
    </row>
    <row r="139" spans="2:9" ht="15" x14ac:dyDescent="0.25">
      <c r="B139" s="23"/>
      <c r="C139" s="39"/>
      <c r="D139" s="21">
        <v>32</v>
      </c>
      <c r="E139" s="20" t="s">
        <v>30</v>
      </c>
      <c r="F139" s="14">
        <f>SUM(F140:F143)</f>
        <v>49500</v>
      </c>
      <c r="G139" s="14"/>
      <c r="H139" s="14">
        <f>+H140+H141+H142+H143</f>
        <v>49500</v>
      </c>
    </row>
    <row r="140" spans="2:9" x14ac:dyDescent="0.2">
      <c r="B140" s="23"/>
      <c r="C140" s="39"/>
      <c r="D140" s="19">
        <v>321</v>
      </c>
      <c r="E140" s="23" t="s">
        <v>31</v>
      </c>
      <c r="F140" s="14">
        <v>5000</v>
      </c>
      <c r="G140" s="14"/>
      <c r="H140" s="14">
        <f>+F140+G140</f>
        <v>5000</v>
      </c>
    </row>
    <row r="141" spans="2:9" x14ac:dyDescent="0.2">
      <c r="B141" s="23"/>
      <c r="C141" s="39"/>
      <c r="D141" s="19">
        <v>322</v>
      </c>
      <c r="E141" s="23" t="s">
        <v>33</v>
      </c>
      <c r="F141" s="14">
        <v>9000</v>
      </c>
      <c r="G141" s="14"/>
      <c r="H141" s="14">
        <f t="shared" ref="H141:H143" si="6">+F141+G141</f>
        <v>9000</v>
      </c>
    </row>
    <row r="142" spans="2:9" x14ac:dyDescent="0.2">
      <c r="B142" s="23"/>
      <c r="C142" s="39"/>
      <c r="D142" s="40">
        <v>323</v>
      </c>
      <c r="E142" s="23" t="s">
        <v>124</v>
      </c>
      <c r="F142" s="14">
        <v>27000</v>
      </c>
      <c r="G142" s="14"/>
      <c r="H142" s="14">
        <f t="shared" si="6"/>
        <v>27000</v>
      </c>
    </row>
    <row r="143" spans="2:9" x14ac:dyDescent="0.2">
      <c r="B143" s="23" t="s">
        <v>23</v>
      </c>
      <c r="C143" s="39"/>
      <c r="D143" s="40">
        <v>329</v>
      </c>
      <c r="E143" s="23" t="s">
        <v>92</v>
      </c>
      <c r="F143" s="14">
        <v>8500</v>
      </c>
      <c r="G143" s="14"/>
      <c r="H143" s="14">
        <f t="shared" si="6"/>
        <v>8500</v>
      </c>
    </row>
    <row r="144" spans="2:9" ht="15" x14ac:dyDescent="0.25">
      <c r="B144" s="23"/>
      <c r="C144" s="39"/>
      <c r="D144" s="21">
        <v>38</v>
      </c>
      <c r="E144" s="20" t="s">
        <v>95</v>
      </c>
      <c r="F144" s="13">
        <f>+F145</f>
        <v>1000</v>
      </c>
      <c r="G144" s="13"/>
      <c r="H144" s="13">
        <f>+H145</f>
        <v>1000</v>
      </c>
    </row>
    <row r="145" spans="2:9" x14ac:dyDescent="0.2">
      <c r="B145" s="23"/>
      <c r="C145" s="39"/>
      <c r="D145" s="19">
        <v>381</v>
      </c>
      <c r="E145" s="23" t="s">
        <v>96</v>
      </c>
      <c r="F145" s="14">
        <v>1000</v>
      </c>
      <c r="G145" s="14"/>
      <c r="H145" s="14">
        <f>+F145+G145</f>
        <v>1000</v>
      </c>
    </row>
    <row r="146" spans="2:9" ht="15" customHeight="1" x14ac:dyDescent="0.25">
      <c r="B146" s="23"/>
      <c r="C146" s="50"/>
      <c r="D146" s="110" t="s">
        <v>96</v>
      </c>
      <c r="E146" s="111"/>
      <c r="F146" s="38">
        <f>+F153+F167+F180+F148</f>
        <v>15000</v>
      </c>
      <c r="G146" s="38"/>
      <c r="H146" s="38">
        <f>+H148+H152+H158</f>
        <v>29160</v>
      </c>
    </row>
    <row r="147" spans="2:9" ht="15" customHeight="1" x14ac:dyDescent="0.2">
      <c r="B147" s="23" t="s">
        <v>177</v>
      </c>
      <c r="C147" s="39"/>
      <c r="D147" s="112" t="s">
        <v>129</v>
      </c>
      <c r="E147" s="113"/>
      <c r="F147" s="14"/>
      <c r="G147" s="14"/>
      <c r="H147" s="14"/>
    </row>
    <row r="148" spans="2:9" ht="15" x14ac:dyDescent="0.25">
      <c r="B148" s="23"/>
      <c r="C148" s="39"/>
      <c r="D148" s="21">
        <v>3</v>
      </c>
      <c r="E148" s="20" t="s">
        <v>25</v>
      </c>
      <c r="F148" s="66">
        <f>+F149</f>
        <v>0</v>
      </c>
      <c r="G148" s="66"/>
      <c r="H148" s="66">
        <f>+H149</f>
        <v>0</v>
      </c>
    </row>
    <row r="149" spans="2:9" ht="15" x14ac:dyDescent="0.25">
      <c r="B149" s="23" t="s">
        <v>23</v>
      </c>
      <c r="C149" s="39"/>
      <c r="D149" s="21">
        <v>32</v>
      </c>
      <c r="E149" s="20" t="s">
        <v>30</v>
      </c>
      <c r="F149" s="13">
        <f>SUM(F150:F151)</f>
        <v>0</v>
      </c>
      <c r="G149" s="13"/>
      <c r="H149" s="13">
        <f>+H150+H151</f>
        <v>0</v>
      </c>
    </row>
    <row r="150" spans="2:9" x14ac:dyDescent="0.2">
      <c r="B150" s="23"/>
      <c r="C150" s="39"/>
      <c r="D150" s="19">
        <v>322</v>
      </c>
      <c r="E150" s="23" t="s">
        <v>33</v>
      </c>
      <c r="F150" s="14"/>
      <c r="G150" s="14"/>
      <c r="H150" s="14">
        <f>+F150+G150</f>
        <v>0</v>
      </c>
    </row>
    <row r="151" spans="2:9" x14ac:dyDescent="0.2">
      <c r="B151" s="23"/>
      <c r="C151" s="39"/>
      <c r="D151" s="112" t="s">
        <v>98</v>
      </c>
      <c r="E151" s="113"/>
      <c r="F151" s="14"/>
      <c r="G151" s="14"/>
      <c r="H151" s="14"/>
    </row>
    <row r="152" spans="2:9" ht="15" x14ac:dyDescent="0.25">
      <c r="B152" s="23"/>
      <c r="C152" s="39"/>
      <c r="D152" s="21">
        <v>3</v>
      </c>
      <c r="E152" s="20" t="s">
        <v>25</v>
      </c>
      <c r="F152" s="69">
        <f>+F153</f>
        <v>14500</v>
      </c>
      <c r="G152" s="69"/>
      <c r="H152" s="69">
        <f>+H153</f>
        <v>28160</v>
      </c>
    </row>
    <row r="153" spans="2:9" ht="15" x14ac:dyDescent="0.25">
      <c r="B153" s="23" t="s">
        <v>23</v>
      </c>
      <c r="C153" s="39"/>
      <c r="D153" s="21">
        <v>32</v>
      </c>
      <c r="E153" s="20" t="s">
        <v>30</v>
      </c>
      <c r="F153" s="14">
        <f>+F155+F156+F154</f>
        <v>14500</v>
      </c>
      <c r="G153" s="14"/>
      <c r="H153" s="14">
        <f>+H154+H155</f>
        <v>28160</v>
      </c>
    </row>
    <row r="154" spans="2:9" x14ac:dyDescent="0.2">
      <c r="B154" s="23"/>
      <c r="C154" s="39"/>
      <c r="D154" s="40">
        <v>322</v>
      </c>
      <c r="E154" s="23" t="s">
        <v>33</v>
      </c>
      <c r="F154" s="14">
        <v>500</v>
      </c>
      <c r="G154" s="14"/>
      <c r="H154" s="14">
        <v>500</v>
      </c>
    </row>
    <row r="155" spans="2:9" x14ac:dyDescent="0.2">
      <c r="B155" s="23"/>
      <c r="C155" s="39"/>
      <c r="D155" s="40">
        <v>323</v>
      </c>
      <c r="E155" s="23" t="s">
        <v>94</v>
      </c>
      <c r="F155" s="14">
        <v>14000</v>
      </c>
      <c r="G155" s="14">
        <v>13660</v>
      </c>
      <c r="H155" s="14">
        <f>+F155+G155</f>
        <v>27660</v>
      </c>
    </row>
    <row r="156" spans="2:9" ht="18" customHeight="1" x14ac:dyDescent="0.2">
      <c r="B156" s="23"/>
      <c r="C156" s="39"/>
      <c r="D156" s="40">
        <v>329</v>
      </c>
      <c r="E156" s="23" t="s">
        <v>32</v>
      </c>
      <c r="F156" s="14"/>
      <c r="G156" s="14"/>
      <c r="H156" s="14"/>
    </row>
    <row r="157" spans="2:9" ht="18" customHeight="1" x14ac:dyDescent="0.2">
      <c r="B157" s="23"/>
      <c r="C157" s="39"/>
      <c r="D157" s="112" t="s">
        <v>158</v>
      </c>
      <c r="E157" s="113"/>
      <c r="F157" s="14"/>
      <c r="G157" s="14"/>
      <c r="H157" s="14"/>
    </row>
    <row r="158" spans="2:9" ht="18" customHeight="1" x14ac:dyDescent="0.25">
      <c r="B158" s="49" t="s">
        <v>20</v>
      </c>
      <c r="C158" s="39"/>
      <c r="D158" s="21">
        <v>3</v>
      </c>
      <c r="E158" s="20" t="s">
        <v>25</v>
      </c>
      <c r="F158" s="105">
        <f>+F159</f>
        <v>1000</v>
      </c>
      <c r="G158" s="105"/>
      <c r="H158" s="105">
        <f>+H159</f>
        <v>1000</v>
      </c>
    </row>
    <row r="159" spans="2:9" ht="18" customHeight="1" x14ac:dyDescent="0.25">
      <c r="B159" s="23" t="s">
        <v>23</v>
      </c>
      <c r="C159" s="39"/>
      <c r="D159" s="21">
        <v>32</v>
      </c>
      <c r="E159" s="20" t="s">
        <v>30</v>
      </c>
      <c r="F159" s="14">
        <f>+F160</f>
        <v>1000</v>
      </c>
      <c r="G159" s="14"/>
      <c r="H159" s="14">
        <f>+H160</f>
        <v>1000</v>
      </c>
    </row>
    <row r="160" spans="2:9" ht="18" customHeight="1" x14ac:dyDescent="0.2">
      <c r="B160" s="23"/>
      <c r="C160" s="39"/>
      <c r="D160" s="40">
        <v>323</v>
      </c>
      <c r="E160" s="23" t="s">
        <v>124</v>
      </c>
      <c r="F160" s="14">
        <v>1000</v>
      </c>
      <c r="G160" s="14"/>
      <c r="H160" s="14">
        <f>+F160+G160</f>
        <v>1000</v>
      </c>
      <c r="I160" s="65"/>
    </row>
    <row r="161" spans="2:9" ht="18" customHeight="1" x14ac:dyDescent="0.25">
      <c r="B161" s="49" t="s">
        <v>20</v>
      </c>
      <c r="C161" s="108" t="s">
        <v>171</v>
      </c>
      <c r="D161" s="114" t="s">
        <v>172</v>
      </c>
      <c r="E161" s="115"/>
      <c r="F161" s="109"/>
      <c r="G161" s="109"/>
      <c r="H161" s="109">
        <v>500</v>
      </c>
      <c r="I161" s="65"/>
    </row>
    <row r="162" spans="2:9" ht="18" customHeight="1" x14ac:dyDescent="0.2">
      <c r="B162" s="23" t="s">
        <v>23</v>
      </c>
      <c r="C162" s="39"/>
      <c r="D162" s="40"/>
      <c r="E162" s="41" t="s">
        <v>173</v>
      </c>
      <c r="F162" s="14"/>
      <c r="G162" s="14"/>
      <c r="H162" s="14"/>
      <c r="I162" s="65"/>
    </row>
    <row r="163" spans="2:9" ht="18" customHeight="1" x14ac:dyDescent="0.2">
      <c r="B163" s="23"/>
      <c r="C163" s="45"/>
      <c r="D163" s="107">
        <v>32</v>
      </c>
      <c r="E163" s="23" t="s">
        <v>33</v>
      </c>
      <c r="F163" s="14"/>
      <c r="G163" s="14">
        <v>500</v>
      </c>
      <c r="H163" s="14">
        <v>500</v>
      </c>
      <c r="I163" s="65"/>
    </row>
    <row r="164" spans="2:9" ht="18" customHeight="1" x14ac:dyDescent="0.2">
      <c r="B164" s="23"/>
      <c r="C164" s="45"/>
      <c r="D164" s="107">
        <v>322</v>
      </c>
      <c r="E164" s="23" t="s">
        <v>33</v>
      </c>
      <c r="F164" s="14"/>
      <c r="G164" s="14"/>
      <c r="H164" s="14">
        <v>500</v>
      </c>
      <c r="I164" s="65"/>
    </row>
    <row r="165" spans="2:9" ht="18" customHeight="1" x14ac:dyDescent="0.25">
      <c r="B165" s="23"/>
      <c r="C165" s="37" t="s">
        <v>174</v>
      </c>
      <c r="D165" s="110" t="s">
        <v>175</v>
      </c>
      <c r="E165" s="111"/>
      <c r="F165" s="67">
        <f>F167</f>
        <v>0</v>
      </c>
      <c r="G165" s="67"/>
      <c r="H165" s="67">
        <f>+H167</f>
        <v>0</v>
      </c>
      <c r="I165" s="65"/>
    </row>
    <row r="166" spans="2:9" ht="18" customHeight="1" x14ac:dyDescent="0.25">
      <c r="B166" s="23" t="s">
        <v>23</v>
      </c>
      <c r="C166" s="45"/>
      <c r="D166" s="116" t="s">
        <v>40</v>
      </c>
      <c r="E166" s="117"/>
      <c r="F166" s="13"/>
      <c r="G166" s="13"/>
      <c r="H166" s="13"/>
      <c r="I166" s="65"/>
    </row>
    <row r="167" spans="2:9" ht="18" customHeight="1" x14ac:dyDescent="0.25">
      <c r="B167" s="23" t="s">
        <v>176</v>
      </c>
      <c r="C167" s="39"/>
      <c r="D167" s="21">
        <v>3</v>
      </c>
      <c r="E167" s="20" t="s">
        <v>25</v>
      </c>
      <c r="F167" s="13"/>
      <c r="G167" s="13"/>
      <c r="H167" s="13"/>
      <c r="I167" s="65"/>
    </row>
    <row r="168" spans="2:9" ht="18" customHeight="1" x14ac:dyDescent="0.25">
      <c r="B168" s="23"/>
      <c r="C168" s="39"/>
      <c r="D168" s="21">
        <v>32</v>
      </c>
      <c r="E168" s="20" t="s">
        <v>30</v>
      </c>
      <c r="F168" s="13">
        <f>SUM(F169:F169)</f>
        <v>0</v>
      </c>
      <c r="G168" s="13"/>
      <c r="H168" s="13">
        <f>+H169</f>
        <v>0</v>
      </c>
      <c r="I168" s="65"/>
    </row>
    <row r="169" spans="2:9" ht="18" customHeight="1" x14ac:dyDescent="0.2">
      <c r="B169" s="23"/>
      <c r="C169" s="39"/>
      <c r="D169" s="19">
        <v>323</v>
      </c>
      <c r="E169" s="23" t="s">
        <v>41</v>
      </c>
      <c r="F169" s="14"/>
      <c r="G169" s="14"/>
      <c r="H169" s="14">
        <f>+F169+G169</f>
        <v>0</v>
      </c>
      <c r="I169" s="65"/>
    </row>
    <row r="170" spans="2:9" ht="18" customHeight="1" x14ac:dyDescent="0.25">
      <c r="B170" s="23"/>
      <c r="C170" s="37" t="s">
        <v>178</v>
      </c>
      <c r="D170" s="110" t="s">
        <v>185</v>
      </c>
      <c r="E170" s="111"/>
      <c r="F170" s="67">
        <f>F172+F175</f>
        <v>15000</v>
      </c>
      <c r="G170" s="67"/>
      <c r="H170" s="67">
        <f>+H172+H175</f>
        <v>29400</v>
      </c>
      <c r="I170" s="65"/>
    </row>
    <row r="171" spans="2:9" ht="18" customHeight="1" x14ac:dyDescent="0.25">
      <c r="B171" s="23" t="s">
        <v>23</v>
      </c>
      <c r="C171" s="45"/>
      <c r="D171" s="112" t="s">
        <v>129</v>
      </c>
      <c r="E171" s="113"/>
      <c r="F171" s="13"/>
      <c r="G171" s="13"/>
      <c r="H171" s="13"/>
      <c r="I171" s="65"/>
    </row>
    <row r="172" spans="2:9" ht="18" customHeight="1" x14ac:dyDescent="0.25">
      <c r="B172" s="23"/>
      <c r="C172" s="39"/>
      <c r="D172" s="21">
        <v>3</v>
      </c>
      <c r="E172" s="20" t="s">
        <v>25</v>
      </c>
      <c r="F172" s="13">
        <f>+F173</f>
        <v>8000</v>
      </c>
      <c r="G172" s="13"/>
      <c r="H172" s="13">
        <f>+H173</f>
        <v>22400</v>
      </c>
      <c r="I172" s="65"/>
    </row>
    <row r="173" spans="2:9" ht="18" customHeight="1" x14ac:dyDescent="0.25">
      <c r="B173" s="23"/>
      <c r="C173" s="39"/>
      <c r="D173" s="21">
        <v>322</v>
      </c>
      <c r="E173" s="23" t="s">
        <v>33</v>
      </c>
      <c r="F173" s="13">
        <v>8000</v>
      </c>
      <c r="G173" s="13">
        <v>14400</v>
      </c>
      <c r="H173" s="13">
        <f>+F173+G173</f>
        <v>22400</v>
      </c>
      <c r="I173" s="65"/>
    </row>
    <row r="174" spans="2:9" ht="17.25" customHeight="1" x14ac:dyDescent="0.25">
      <c r="B174" s="23" t="s">
        <v>23</v>
      </c>
      <c r="C174" s="45"/>
      <c r="D174" s="112" t="s">
        <v>129</v>
      </c>
      <c r="E174" s="113"/>
      <c r="F174" s="13"/>
      <c r="G174" s="13"/>
      <c r="H174" s="13"/>
    </row>
    <row r="175" spans="2:9" ht="17.25" customHeight="1" x14ac:dyDescent="0.25">
      <c r="B175" s="23"/>
      <c r="C175" s="104"/>
      <c r="D175" s="21">
        <v>4</v>
      </c>
      <c r="E175" s="20" t="s">
        <v>64</v>
      </c>
      <c r="F175" s="68">
        <v>7000</v>
      </c>
      <c r="G175" s="68"/>
      <c r="H175" s="68">
        <f>+H176</f>
        <v>7000</v>
      </c>
    </row>
    <row r="176" spans="2:9" ht="17.25" customHeight="1" x14ac:dyDescent="0.25">
      <c r="B176" s="23"/>
      <c r="C176" s="104"/>
      <c r="D176" s="21">
        <v>42</v>
      </c>
      <c r="E176" s="20" t="s">
        <v>65</v>
      </c>
      <c r="F176" s="13">
        <v>7000</v>
      </c>
      <c r="G176" s="13"/>
      <c r="H176" s="13">
        <f>+H177</f>
        <v>7000</v>
      </c>
    </row>
    <row r="177" spans="2:8" ht="17.25" customHeight="1" x14ac:dyDescent="0.2">
      <c r="B177" s="23"/>
      <c r="C177" s="104"/>
      <c r="D177" s="19">
        <v>424</v>
      </c>
      <c r="E177" s="23" t="s">
        <v>108</v>
      </c>
      <c r="F177" s="14">
        <v>7000</v>
      </c>
      <c r="G177" s="14"/>
      <c r="H177" s="14">
        <f>+F177+G177</f>
        <v>7000</v>
      </c>
    </row>
    <row r="178" spans="2:8" ht="12.75" customHeight="1" x14ac:dyDescent="0.25">
      <c r="B178" s="23"/>
      <c r="C178" s="50" t="s">
        <v>115</v>
      </c>
      <c r="D178" s="110" t="s">
        <v>116</v>
      </c>
      <c r="E178" s="111"/>
      <c r="F178" s="38">
        <f>+F180</f>
        <v>500</v>
      </c>
      <c r="G178" s="38"/>
      <c r="H178" s="38">
        <f>+H180</f>
        <v>500</v>
      </c>
    </row>
    <row r="179" spans="2:8" ht="12.75" customHeight="1" x14ac:dyDescent="0.2">
      <c r="B179" s="23"/>
      <c r="C179" s="39"/>
      <c r="D179" s="112" t="s">
        <v>72</v>
      </c>
      <c r="E179" s="113"/>
      <c r="F179" s="14"/>
      <c r="G179" s="14"/>
      <c r="H179" s="14"/>
    </row>
    <row r="180" spans="2:8" ht="12.75" customHeight="1" x14ac:dyDescent="0.25">
      <c r="B180" s="49" t="s">
        <v>20</v>
      </c>
      <c r="C180" s="39"/>
      <c r="D180" s="21">
        <v>3</v>
      </c>
      <c r="E180" s="20" t="s">
        <v>25</v>
      </c>
      <c r="F180" s="66">
        <f>F181</f>
        <v>500</v>
      </c>
      <c r="G180" s="66"/>
      <c r="H180" s="66">
        <f>+H181</f>
        <v>500</v>
      </c>
    </row>
    <row r="181" spans="2:8" ht="12.75" customHeight="1" x14ac:dyDescent="0.25">
      <c r="B181" s="23" t="s">
        <v>23</v>
      </c>
      <c r="C181" s="39"/>
      <c r="D181" s="21">
        <v>32</v>
      </c>
      <c r="E181" s="20" t="s">
        <v>30</v>
      </c>
      <c r="F181" s="13">
        <f>F182</f>
        <v>500</v>
      </c>
      <c r="G181" s="13"/>
      <c r="H181" s="13">
        <f>+H182</f>
        <v>500</v>
      </c>
    </row>
    <row r="182" spans="2:8" ht="12.75" customHeight="1" x14ac:dyDescent="0.2">
      <c r="B182" s="23"/>
      <c r="C182" s="39"/>
      <c r="D182" s="19">
        <v>322</v>
      </c>
      <c r="E182" s="23" t="s">
        <v>33</v>
      </c>
      <c r="F182" s="14">
        <v>500</v>
      </c>
      <c r="G182" s="14"/>
      <c r="H182" s="14">
        <v>500</v>
      </c>
    </row>
    <row r="183" spans="2:8" ht="12.75" customHeight="1" x14ac:dyDescent="0.25">
      <c r="B183" s="23"/>
      <c r="C183" s="50" t="s">
        <v>118</v>
      </c>
      <c r="D183" s="110" t="s">
        <v>117</v>
      </c>
      <c r="E183" s="111"/>
      <c r="F183" s="38">
        <f>F185</f>
        <v>31000</v>
      </c>
      <c r="G183" s="38"/>
      <c r="H183" s="38">
        <f>+H185</f>
        <v>31000</v>
      </c>
    </row>
    <row r="184" spans="2:8" ht="12.75" customHeight="1" x14ac:dyDescent="0.2">
      <c r="B184" s="23"/>
      <c r="C184" s="39"/>
      <c r="D184" s="112" t="s">
        <v>72</v>
      </c>
      <c r="E184" s="113"/>
      <c r="F184" s="14"/>
      <c r="G184" s="14"/>
      <c r="H184" s="14"/>
    </row>
    <row r="185" spans="2:8" ht="12.75" customHeight="1" x14ac:dyDescent="0.25">
      <c r="B185" s="23"/>
      <c r="C185" s="39"/>
      <c r="D185" s="21">
        <v>3</v>
      </c>
      <c r="E185" s="20" t="s">
        <v>25</v>
      </c>
      <c r="F185" s="66">
        <f>+F186+F189</f>
        <v>31000</v>
      </c>
      <c r="G185" s="66"/>
      <c r="H185" s="66">
        <f>+H186+H189</f>
        <v>31000</v>
      </c>
    </row>
    <row r="186" spans="2:8" ht="12.75" customHeight="1" x14ac:dyDescent="0.25">
      <c r="B186" s="23"/>
      <c r="C186" s="39"/>
      <c r="D186" s="21">
        <v>31</v>
      </c>
      <c r="E186" s="20" t="s">
        <v>26</v>
      </c>
      <c r="F186" s="13">
        <f>+F187+F188</f>
        <v>27960</v>
      </c>
      <c r="G186" s="13"/>
      <c r="H186" s="13">
        <f>+H187+H188</f>
        <v>27960</v>
      </c>
    </row>
    <row r="187" spans="2:8" ht="12.75" customHeight="1" x14ac:dyDescent="0.2">
      <c r="B187" s="23"/>
      <c r="C187" s="39"/>
      <c r="D187" s="19">
        <v>311</v>
      </c>
      <c r="E187" s="23" t="s">
        <v>27</v>
      </c>
      <c r="F187" s="14">
        <v>24000</v>
      </c>
      <c r="G187" s="14"/>
      <c r="H187" s="14">
        <f>+F187+G187</f>
        <v>24000</v>
      </c>
    </row>
    <row r="188" spans="2:8" ht="12" customHeight="1" x14ac:dyDescent="0.2">
      <c r="B188" s="23"/>
      <c r="C188" s="39"/>
      <c r="D188" s="19">
        <v>313</v>
      </c>
      <c r="E188" s="23" t="s">
        <v>29</v>
      </c>
      <c r="F188" s="14">
        <v>3960</v>
      </c>
      <c r="G188" s="14"/>
      <c r="H188" s="14">
        <f>+F188+G188</f>
        <v>3960</v>
      </c>
    </row>
    <row r="189" spans="2:8" ht="12" customHeight="1" x14ac:dyDescent="0.25">
      <c r="B189" s="49" t="s">
        <v>20</v>
      </c>
      <c r="C189" s="39"/>
      <c r="D189" s="21">
        <v>32</v>
      </c>
      <c r="E189" s="20" t="s">
        <v>30</v>
      </c>
      <c r="F189" s="13">
        <f>F190+F191</f>
        <v>3040</v>
      </c>
      <c r="G189" s="13"/>
      <c r="H189" s="13">
        <f>+H190+H191</f>
        <v>3040</v>
      </c>
    </row>
    <row r="190" spans="2:8" ht="12.75" customHeight="1" x14ac:dyDescent="0.2">
      <c r="B190" s="23" t="s">
        <v>23</v>
      </c>
      <c r="C190" s="39"/>
      <c r="D190" s="19">
        <v>321</v>
      </c>
      <c r="E190" s="23" t="s">
        <v>31</v>
      </c>
      <c r="F190" s="14">
        <v>3040</v>
      </c>
      <c r="G190" s="14"/>
      <c r="H190" s="14">
        <f>+F190+G190</f>
        <v>3040</v>
      </c>
    </row>
    <row r="191" spans="2:8" ht="13.5" customHeight="1" x14ac:dyDescent="0.2">
      <c r="B191" s="23"/>
      <c r="C191" s="39"/>
      <c r="D191" s="40">
        <v>323</v>
      </c>
      <c r="E191" s="23" t="s">
        <v>41</v>
      </c>
      <c r="F191" s="14">
        <v>0</v>
      </c>
      <c r="G191" s="14"/>
      <c r="H191" s="14">
        <f>+F191+G191</f>
        <v>0</v>
      </c>
    </row>
    <row r="192" spans="2:8" ht="13.5" customHeight="1" x14ac:dyDescent="0.25">
      <c r="B192" s="23"/>
      <c r="C192" s="50" t="s">
        <v>162</v>
      </c>
      <c r="D192" s="110" t="s">
        <v>71</v>
      </c>
      <c r="E192" s="111"/>
      <c r="F192" s="67">
        <f>F195+F199</f>
        <v>78153</v>
      </c>
      <c r="G192" s="67"/>
      <c r="H192" s="67">
        <f>+H194</f>
        <v>78153</v>
      </c>
    </row>
    <row r="193" spans="1:8" ht="13.5" customHeight="1" x14ac:dyDescent="0.2">
      <c r="B193" s="23"/>
      <c r="C193" s="39"/>
      <c r="D193" s="112" t="s">
        <v>72</v>
      </c>
      <c r="E193" s="113"/>
      <c r="F193" s="14"/>
      <c r="G193" s="14"/>
      <c r="H193" s="14"/>
    </row>
    <row r="194" spans="1:8" ht="13.5" customHeight="1" x14ac:dyDescent="0.25">
      <c r="B194" s="23"/>
      <c r="C194" s="39"/>
      <c r="D194" s="21">
        <v>3</v>
      </c>
      <c r="E194" s="20" t="s">
        <v>25</v>
      </c>
      <c r="F194" s="14">
        <f>+F195+F199</f>
        <v>78153</v>
      </c>
      <c r="G194" s="14"/>
      <c r="H194" s="14">
        <f>+H195+H199</f>
        <v>78153</v>
      </c>
    </row>
    <row r="195" spans="1:8" ht="13.5" customHeight="1" x14ac:dyDescent="0.25">
      <c r="B195" s="23"/>
      <c r="C195" s="39"/>
      <c r="D195" s="21">
        <v>31</v>
      </c>
      <c r="E195" s="20" t="s">
        <v>26</v>
      </c>
      <c r="F195" s="13">
        <f>+F196+F197+F198</f>
        <v>71153</v>
      </c>
      <c r="G195" s="13"/>
      <c r="H195" s="13">
        <f>+H196+H197+H198</f>
        <v>69263</v>
      </c>
    </row>
    <row r="196" spans="1:8" ht="13.5" customHeight="1" x14ac:dyDescent="0.2">
      <c r="B196" s="23"/>
      <c r="C196" s="39"/>
      <c r="D196" s="19">
        <v>311</v>
      </c>
      <c r="E196" s="23" t="s">
        <v>27</v>
      </c>
      <c r="F196" s="14">
        <v>56000</v>
      </c>
      <c r="G196" s="14">
        <v>-3000</v>
      </c>
      <c r="H196" s="14">
        <f>+F196+G196</f>
        <v>53000</v>
      </c>
    </row>
    <row r="197" spans="1:8" ht="13.5" customHeight="1" x14ac:dyDescent="0.2">
      <c r="B197" s="23"/>
      <c r="C197" s="39"/>
      <c r="D197" s="19">
        <v>313</v>
      </c>
      <c r="E197" s="23" t="s">
        <v>29</v>
      </c>
      <c r="F197" s="14">
        <v>9240</v>
      </c>
      <c r="G197" s="14">
        <v>-240</v>
      </c>
      <c r="H197" s="14">
        <f>+F197+G197</f>
        <v>9000</v>
      </c>
    </row>
    <row r="198" spans="1:8" ht="13.5" customHeight="1" x14ac:dyDescent="0.25">
      <c r="B198" s="49" t="s">
        <v>20</v>
      </c>
      <c r="C198" s="39"/>
      <c r="D198" s="19">
        <v>312</v>
      </c>
      <c r="E198" s="23" t="s">
        <v>28</v>
      </c>
      <c r="F198" s="14">
        <v>5913</v>
      </c>
      <c r="G198" s="14">
        <v>1350</v>
      </c>
      <c r="H198" s="14">
        <f>+F198+G198</f>
        <v>7263</v>
      </c>
    </row>
    <row r="199" spans="1:8" ht="13.5" customHeight="1" x14ac:dyDescent="0.25">
      <c r="B199" s="23" t="s">
        <v>23</v>
      </c>
      <c r="C199" s="39"/>
      <c r="D199" s="21">
        <v>32</v>
      </c>
      <c r="E199" s="20" t="s">
        <v>30</v>
      </c>
      <c r="F199" s="13">
        <f>F200</f>
        <v>7000</v>
      </c>
      <c r="G199" s="13"/>
      <c r="H199" s="13">
        <f>+H200</f>
        <v>8890</v>
      </c>
    </row>
    <row r="200" spans="1:8" ht="12.75" customHeight="1" x14ac:dyDescent="0.2">
      <c r="A200" s="1">
        <v>31</v>
      </c>
      <c r="B200" s="23"/>
      <c r="C200" s="39"/>
      <c r="D200" s="40">
        <v>321</v>
      </c>
      <c r="E200" s="23" t="s">
        <v>31</v>
      </c>
      <c r="F200" s="14">
        <v>7000</v>
      </c>
      <c r="G200" s="14">
        <v>1890</v>
      </c>
      <c r="H200" s="14">
        <f>+F200+G200</f>
        <v>8890</v>
      </c>
    </row>
    <row r="201" spans="1:8" ht="12.75" customHeight="1" x14ac:dyDescent="0.25">
      <c r="B201" s="23"/>
      <c r="C201" s="50" t="s">
        <v>90</v>
      </c>
      <c r="D201" s="110" t="s">
        <v>166</v>
      </c>
      <c r="E201" s="111"/>
      <c r="F201" s="38">
        <f>+F203</f>
        <v>13800</v>
      </c>
      <c r="G201" s="38"/>
      <c r="H201" s="38">
        <f>+H203</f>
        <v>36000</v>
      </c>
    </row>
    <row r="202" spans="1:8" ht="12.75" customHeight="1" x14ac:dyDescent="0.2">
      <c r="B202" s="23"/>
      <c r="C202" s="39"/>
      <c r="D202" s="112" t="s">
        <v>72</v>
      </c>
      <c r="E202" s="113"/>
      <c r="F202" s="14"/>
      <c r="G202" s="14"/>
      <c r="H202" s="14"/>
    </row>
    <row r="203" spans="1:8" ht="12.75" customHeight="1" x14ac:dyDescent="0.25">
      <c r="B203" s="23"/>
      <c r="C203" s="39"/>
      <c r="D203" s="21">
        <v>3</v>
      </c>
      <c r="E203" s="20" t="s">
        <v>25</v>
      </c>
      <c r="F203" s="66">
        <f>+F204</f>
        <v>13800</v>
      </c>
      <c r="G203" s="66"/>
      <c r="H203" s="66">
        <f>+H204</f>
        <v>36000</v>
      </c>
    </row>
    <row r="204" spans="1:8" ht="12.75" customHeight="1" x14ac:dyDescent="0.25">
      <c r="B204" s="23"/>
      <c r="C204" s="39"/>
      <c r="D204" s="21">
        <v>32</v>
      </c>
      <c r="E204" s="20" t="s">
        <v>30</v>
      </c>
      <c r="F204" s="13">
        <f>SUM(F205:F207)</f>
        <v>13800</v>
      </c>
      <c r="G204" s="13"/>
      <c r="H204" s="13">
        <f>+H205+H206+H207</f>
        <v>36000</v>
      </c>
    </row>
    <row r="205" spans="1:8" ht="12.75" customHeight="1" x14ac:dyDescent="0.25">
      <c r="B205" s="49" t="s">
        <v>20</v>
      </c>
      <c r="C205" s="39"/>
      <c r="D205" s="19">
        <v>322</v>
      </c>
      <c r="E205" s="23" t="s">
        <v>33</v>
      </c>
      <c r="F205" s="14">
        <v>2300</v>
      </c>
      <c r="G205" s="14">
        <v>4700</v>
      </c>
      <c r="H205" s="14">
        <f>+F205+G205</f>
        <v>7000</v>
      </c>
    </row>
    <row r="206" spans="1:8" ht="12.75" customHeight="1" x14ac:dyDescent="0.2">
      <c r="B206" s="23" t="s">
        <v>23</v>
      </c>
      <c r="C206" s="39"/>
      <c r="D206" s="40">
        <v>323</v>
      </c>
      <c r="E206" s="41" t="s">
        <v>41</v>
      </c>
      <c r="F206" s="14">
        <v>11300</v>
      </c>
      <c r="G206" s="14">
        <v>17700</v>
      </c>
      <c r="H206" s="14">
        <f>+F206+G206</f>
        <v>29000</v>
      </c>
    </row>
    <row r="207" spans="1:8" ht="12.75" customHeight="1" x14ac:dyDescent="0.2">
      <c r="B207" s="23"/>
      <c r="C207" s="39"/>
      <c r="D207" s="40">
        <v>329</v>
      </c>
      <c r="E207" s="41" t="s">
        <v>32</v>
      </c>
      <c r="F207" s="14">
        <v>200</v>
      </c>
      <c r="G207" s="14">
        <v>-200</v>
      </c>
      <c r="H207" s="14">
        <v>0</v>
      </c>
    </row>
    <row r="208" spans="1:8" ht="12.75" customHeight="1" x14ac:dyDescent="0.2">
      <c r="B208" s="23"/>
      <c r="C208" s="39"/>
      <c r="D208" s="40"/>
      <c r="E208" s="41"/>
      <c r="F208" s="14"/>
      <c r="G208" s="14"/>
      <c r="H208" s="14"/>
    </row>
    <row r="209" spans="2:8" ht="17.25" customHeight="1" x14ac:dyDescent="0.25">
      <c r="B209" s="95"/>
      <c r="C209" s="50" t="s">
        <v>74</v>
      </c>
      <c r="D209" s="110" t="s">
        <v>73</v>
      </c>
      <c r="E209" s="111"/>
      <c r="F209" s="67">
        <f>F211</f>
        <v>5000</v>
      </c>
      <c r="G209" s="67"/>
      <c r="H209" s="67">
        <f>+H211</f>
        <v>5000</v>
      </c>
    </row>
    <row r="210" spans="2:8" ht="15" x14ac:dyDescent="0.25">
      <c r="B210" s="95"/>
      <c r="C210" s="45"/>
      <c r="D210" s="112" t="s">
        <v>72</v>
      </c>
      <c r="E210" s="113"/>
      <c r="F210" s="13"/>
      <c r="G210" s="13"/>
      <c r="H210" s="13"/>
    </row>
    <row r="211" spans="2:8" ht="15" x14ac:dyDescent="0.25">
      <c r="B211" s="95"/>
      <c r="C211" s="39"/>
      <c r="D211" s="21">
        <v>3</v>
      </c>
      <c r="E211" s="20" t="s">
        <v>25</v>
      </c>
      <c r="F211" s="13">
        <f>F212+F279</f>
        <v>5000</v>
      </c>
      <c r="G211" s="13"/>
      <c r="H211" s="13">
        <f>+H212</f>
        <v>5000</v>
      </c>
    </row>
    <row r="212" spans="2:8" ht="15" x14ac:dyDescent="0.25">
      <c r="B212" s="95"/>
      <c r="C212" s="39"/>
      <c r="D212" s="21">
        <v>32</v>
      </c>
      <c r="E212" s="20" t="s">
        <v>30</v>
      </c>
      <c r="F212" s="13">
        <f>F214+F213</f>
        <v>5000</v>
      </c>
      <c r="G212" s="13"/>
      <c r="H212" s="13">
        <f>+H213+H214</f>
        <v>5000</v>
      </c>
    </row>
    <row r="213" spans="2:8" ht="15" x14ac:dyDescent="0.25">
      <c r="B213" s="97" t="s">
        <v>20</v>
      </c>
      <c r="C213" s="39"/>
      <c r="D213" s="19">
        <v>322</v>
      </c>
      <c r="E213" s="23" t="s">
        <v>33</v>
      </c>
      <c r="F213" s="13">
        <v>500</v>
      </c>
      <c r="G213" s="13"/>
      <c r="H213" s="13">
        <f>+F213+G213</f>
        <v>500</v>
      </c>
    </row>
    <row r="214" spans="2:8" ht="15" customHeight="1" x14ac:dyDescent="0.2">
      <c r="B214" s="95" t="s">
        <v>23</v>
      </c>
      <c r="C214" s="39"/>
      <c r="D214" s="19">
        <v>323</v>
      </c>
      <c r="E214" s="23" t="s">
        <v>41</v>
      </c>
      <c r="F214" s="14">
        <v>4500</v>
      </c>
      <c r="G214" s="14"/>
      <c r="H214" s="14">
        <f>+F214+G214</f>
        <v>4500</v>
      </c>
    </row>
    <row r="215" spans="2:8" ht="15" customHeight="1" x14ac:dyDescent="0.2">
      <c r="B215" s="95"/>
      <c r="C215" s="39"/>
      <c r="D215" s="40">
        <v>329</v>
      </c>
      <c r="E215" s="23" t="s">
        <v>32</v>
      </c>
      <c r="F215" s="14"/>
      <c r="G215" s="14"/>
      <c r="H215" s="14"/>
    </row>
    <row r="216" spans="2:8" ht="14.25" customHeight="1" x14ac:dyDescent="0.25">
      <c r="B216" s="23"/>
      <c r="C216" s="96" t="s">
        <v>161</v>
      </c>
      <c r="D216" s="143" t="s">
        <v>159</v>
      </c>
      <c r="E216" s="144"/>
      <c r="F216" s="67">
        <f>+F218</f>
        <v>7000</v>
      </c>
      <c r="G216" s="67"/>
      <c r="H216" s="67">
        <f>+H218</f>
        <v>7000</v>
      </c>
    </row>
    <row r="217" spans="2:8" ht="14.25" customHeight="1" x14ac:dyDescent="0.2">
      <c r="B217" s="23"/>
      <c r="C217" s="98"/>
      <c r="D217" s="145" t="s">
        <v>160</v>
      </c>
      <c r="E217" s="146"/>
      <c r="F217" s="14"/>
      <c r="G217" s="14"/>
      <c r="H217" s="14"/>
    </row>
    <row r="218" spans="2:8" ht="14.25" customHeight="1" x14ac:dyDescent="0.25">
      <c r="B218" s="20"/>
      <c r="C218" s="99"/>
      <c r="D218" s="100">
        <v>3</v>
      </c>
      <c r="E218" s="101" t="s">
        <v>25</v>
      </c>
      <c r="F218" s="14">
        <f>+F219</f>
        <v>7000</v>
      </c>
      <c r="G218" s="14"/>
      <c r="H218" s="14">
        <f>+H219</f>
        <v>7000</v>
      </c>
    </row>
    <row r="219" spans="2:8" ht="14.25" customHeight="1" x14ac:dyDescent="0.25">
      <c r="B219" s="49" t="s">
        <v>20</v>
      </c>
      <c r="C219" s="99"/>
      <c r="D219" s="100">
        <v>32</v>
      </c>
      <c r="E219" s="101" t="s">
        <v>30</v>
      </c>
      <c r="F219" s="14">
        <f>+F221+F220</f>
        <v>7000</v>
      </c>
      <c r="G219" s="14"/>
      <c r="H219" s="14">
        <f>+H221+H220</f>
        <v>7000</v>
      </c>
    </row>
    <row r="220" spans="2:8" ht="14.25" customHeight="1" x14ac:dyDescent="0.2">
      <c r="B220" s="23" t="s">
        <v>23</v>
      </c>
      <c r="C220" s="99"/>
      <c r="D220" s="19">
        <v>322</v>
      </c>
      <c r="E220" s="23" t="s">
        <v>33</v>
      </c>
      <c r="F220" s="14">
        <v>1000</v>
      </c>
      <c r="G220" s="14"/>
      <c r="H220" s="14">
        <v>2900</v>
      </c>
    </row>
    <row r="221" spans="2:8" ht="14.25" customHeight="1" x14ac:dyDescent="0.2">
      <c r="B221" s="23"/>
      <c r="C221" s="99"/>
      <c r="D221" s="102">
        <v>323</v>
      </c>
      <c r="E221" s="95" t="s">
        <v>41</v>
      </c>
      <c r="F221" s="14">
        <v>6000</v>
      </c>
      <c r="G221" s="14"/>
      <c r="H221" s="14">
        <v>4100</v>
      </c>
    </row>
    <row r="222" spans="2:8" ht="14.25" customHeight="1" x14ac:dyDescent="0.25">
      <c r="B222" s="36" t="s">
        <v>20</v>
      </c>
      <c r="C222" s="50" t="s">
        <v>97</v>
      </c>
      <c r="D222" s="110" t="s">
        <v>182</v>
      </c>
      <c r="E222" s="111"/>
      <c r="F222" s="67">
        <f>F224</f>
        <v>16560.879999999997</v>
      </c>
      <c r="G222" s="38">
        <f>G224</f>
        <v>0</v>
      </c>
      <c r="H222" s="38">
        <f>H224</f>
        <v>16560.879999999997</v>
      </c>
    </row>
    <row r="223" spans="2:8" ht="14.25" customHeight="1" x14ac:dyDescent="0.25">
      <c r="B223" s="23" t="s">
        <v>23</v>
      </c>
      <c r="C223" s="45"/>
      <c r="D223" s="112" t="s">
        <v>75</v>
      </c>
      <c r="E223" s="113"/>
      <c r="F223" s="13"/>
      <c r="G223" s="13"/>
      <c r="H223" s="13"/>
    </row>
    <row r="224" spans="2:8" ht="14.25" customHeight="1" x14ac:dyDescent="0.25">
      <c r="B224" s="23"/>
      <c r="C224" s="39"/>
      <c r="D224" s="21">
        <v>3</v>
      </c>
      <c r="E224" s="20" t="s">
        <v>25</v>
      </c>
      <c r="F224" s="69">
        <f>F225+F228</f>
        <v>16560.879999999997</v>
      </c>
      <c r="G224" s="69">
        <f>G225+G228</f>
        <v>0</v>
      </c>
      <c r="H224" s="69">
        <f>H225+H228</f>
        <v>16560.879999999997</v>
      </c>
    </row>
    <row r="225" spans="2:8" ht="14.25" customHeight="1" x14ac:dyDescent="0.25">
      <c r="B225" s="23"/>
      <c r="C225" s="39"/>
      <c r="D225" s="21">
        <v>31</v>
      </c>
      <c r="E225" s="20" t="s">
        <v>26</v>
      </c>
      <c r="F225" s="13">
        <f>+F226+F227</f>
        <v>14060.88</v>
      </c>
      <c r="G225" s="13"/>
      <c r="H225" s="13">
        <f>+H226+H227</f>
        <v>14060.88</v>
      </c>
    </row>
    <row r="226" spans="2:8" ht="14.25" customHeight="1" x14ac:dyDescent="0.2">
      <c r="B226" s="23"/>
      <c r="C226" s="39"/>
      <c r="D226" s="19">
        <v>311</v>
      </c>
      <c r="E226" s="23" t="s">
        <v>27</v>
      </c>
      <c r="F226" s="14">
        <v>8560.8799999999992</v>
      </c>
      <c r="G226" s="14"/>
      <c r="H226" s="14">
        <v>8560.8799999999992</v>
      </c>
    </row>
    <row r="227" spans="2:8" ht="14.25" customHeight="1" x14ac:dyDescent="0.25">
      <c r="B227" s="20"/>
      <c r="C227" s="39"/>
      <c r="D227" s="19">
        <v>313</v>
      </c>
      <c r="E227" s="23" t="s">
        <v>29</v>
      </c>
      <c r="F227" s="14">
        <v>5500</v>
      </c>
      <c r="G227" s="14"/>
      <c r="H227" s="14">
        <v>5500</v>
      </c>
    </row>
    <row r="228" spans="2:8" ht="14.25" customHeight="1" x14ac:dyDescent="0.25">
      <c r="B228" s="23"/>
      <c r="C228" s="39"/>
      <c r="D228" s="21">
        <v>32</v>
      </c>
      <c r="E228" s="20" t="s">
        <v>30</v>
      </c>
      <c r="F228" s="13">
        <f>+F229</f>
        <v>2500</v>
      </c>
      <c r="G228" s="14"/>
      <c r="H228" s="13">
        <f>+H229</f>
        <v>2500</v>
      </c>
    </row>
    <row r="229" spans="2:8" ht="14.25" customHeight="1" x14ac:dyDescent="0.2">
      <c r="B229" s="23" t="s">
        <v>23</v>
      </c>
      <c r="C229" s="39" t="s">
        <v>183</v>
      </c>
      <c r="D229" s="19">
        <v>321</v>
      </c>
      <c r="E229" s="23" t="s">
        <v>57</v>
      </c>
      <c r="F229" s="14">
        <v>2500</v>
      </c>
      <c r="G229" s="14"/>
      <c r="H229" s="14">
        <v>2500</v>
      </c>
    </row>
    <row r="230" spans="2:8" ht="17.25" customHeight="1" x14ac:dyDescent="0.25">
      <c r="B230" s="23"/>
      <c r="C230" s="50" t="s">
        <v>97</v>
      </c>
      <c r="D230" s="110" t="s">
        <v>99</v>
      </c>
      <c r="E230" s="111"/>
      <c r="F230" s="38">
        <f>F232</f>
        <v>12650</v>
      </c>
      <c r="G230" s="38"/>
      <c r="H230" s="38">
        <f>+H232</f>
        <v>12650</v>
      </c>
    </row>
    <row r="231" spans="2:8" ht="15" x14ac:dyDescent="0.25">
      <c r="B231" s="23"/>
      <c r="C231" s="45"/>
      <c r="D231" s="112" t="s">
        <v>98</v>
      </c>
      <c r="E231" s="113"/>
      <c r="F231" s="13"/>
      <c r="G231" s="13"/>
      <c r="H231" s="13"/>
    </row>
    <row r="232" spans="2:8" ht="15" x14ac:dyDescent="0.25">
      <c r="B232" s="23"/>
      <c r="C232" s="39"/>
      <c r="D232" s="21">
        <v>3</v>
      </c>
      <c r="E232" s="20" t="s">
        <v>25</v>
      </c>
      <c r="F232" s="69">
        <f>F233+F236</f>
        <v>12650</v>
      </c>
      <c r="G232" s="69"/>
      <c r="H232" s="69">
        <f>H233+H236</f>
        <v>12650</v>
      </c>
    </row>
    <row r="233" spans="2:8" ht="15" x14ac:dyDescent="0.25">
      <c r="B233" s="23"/>
      <c r="C233" s="39"/>
      <c r="D233" s="21">
        <v>31</v>
      </c>
      <c r="E233" s="20" t="s">
        <v>26</v>
      </c>
      <c r="F233" s="13">
        <f>+F234+F235</f>
        <v>11650</v>
      </c>
      <c r="G233" s="13"/>
      <c r="H233" s="13">
        <f>+H234+H235</f>
        <v>11650</v>
      </c>
    </row>
    <row r="234" spans="2:8" x14ac:dyDescent="0.2">
      <c r="B234" s="23"/>
      <c r="C234" s="39"/>
      <c r="D234" s="19">
        <v>311</v>
      </c>
      <c r="E234" s="23" t="s">
        <v>27</v>
      </c>
      <c r="F234" s="14">
        <v>10000</v>
      </c>
      <c r="G234" s="14"/>
      <c r="H234" s="14">
        <v>10000</v>
      </c>
    </row>
    <row r="235" spans="2:8" ht="15" x14ac:dyDescent="0.25">
      <c r="B235" s="20"/>
      <c r="C235" s="39"/>
      <c r="D235" s="19">
        <v>313</v>
      </c>
      <c r="E235" s="23" t="s">
        <v>29</v>
      </c>
      <c r="F235" s="14">
        <v>1650</v>
      </c>
      <c r="G235" s="14"/>
      <c r="H235" s="14">
        <v>1650</v>
      </c>
    </row>
    <row r="236" spans="2:8" ht="15" x14ac:dyDescent="0.25">
      <c r="B236" s="49" t="s">
        <v>20</v>
      </c>
      <c r="C236" s="39"/>
      <c r="D236" s="21">
        <v>32</v>
      </c>
      <c r="E236" s="20" t="s">
        <v>30</v>
      </c>
      <c r="F236" s="13">
        <f>+F237</f>
        <v>1000</v>
      </c>
      <c r="G236" s="13"/>
      <c r="H236" s="13">
        <f>+H237</f>
        <v>1000</v>
      </c>
    </row>
    <row r="237" spans="2:8" ht="29.25" customHeight="1" x14ac:dyDescent="0.2">
      <c r="B237" s="23" t="s">
        <v>23</v>
      </c>
      <c r="C237" s="39"/>
      <c r="D237" s="19">
        <v>321</v>
      </c>
      <c r="E237" s="23" t="s">
        <v>57</v>
      </c>
      <c r="F237" s="14">
        <v>1000</v>
      </c>
      <c r="G237" s="14"/>
      <c r="H237" s="14">
        <v>1000</v>
      </c>
    </row>
    <row r="238" spans="2:8" ht="24.75" customHeight="1" x14ac:dyDescent="0.2">
      <c r="B238" s="23"/>
      <c r="C238" s="30" t="s">
        <v>13</v>
      </c>
      <c r="D238" s="31" t="s">
        <v>14</v>
      </c>
      <c r="E238" s="9" t="s">
        <v>1</v>
      </c>
      <c r="F238" s="10" t="s">
        <v>180</v>
      </c>
      <c r="G238" s="10" t="s">
        <v>168</v>
      </c>
      <c r="H238" s="10" t="s">
        <v>169</v>
      </c>
    </row>
    <row r="239" spans="2:8" ht="17.25" customHeight="1" x14ac:dyDescent="0.25">
      <c r="B239" s="23"/>
      <c r="C239" s="50" t="s">
        <v>51</v>
      </c>
      <c r="D239" s="110" t="s">
        <v>120</v>
      </c>
      <c r="E239" s="111"/>
      <c r="F239" s="67">
        <f>F242+F246</f>
        <v>127000</v>
      </c>
      <c r="G239" s="67"/>
      <c r="H239" s="67">
        <f>H242+H246</f>
        <v>127000</v>
      </c>
    </row>
    <row r="240" spans="2:8" x14ac:dyDescent="0.2">
      <c r="B240" s="23"/>
      <c r="C240" s="39"/>
      <c r="D240" s="116" t="s">
        <v>75</v>
      </c>
      <c r="E240" s="117"/>
      <c r="F240" s="14"/>
      <c r="G240" s="14"/>
      <c r="H240" s="14"/>
    </row>
    <row r="241" spans="2:8" ht="15" x14ac:dyDescent="0.25">
      <c r="B241" s="23"/>
      <c r="C241" s="39"/>
      <c r="D241" s="21">
        <v>3</v>
      </c>
      <c r="E241" s="20" t="s">
        <v>25</v>
      </c>
      <c r="F241" s="13">
        <f>+F242+F246</f>
        <v>127000</v>
      </c>
      <c r="G241" s="13"/>
      <c r="H241" s="13">
        <f>+H242+H246</f>
        <v>127000</v>
      </c>
    </row>
    <row r="242" spans="2:8" ht="15" x14ac:dyDescent="0.25">
      <c r="B242" s="23"/>
      <c r="C242" s="39"/>
      <c r="D242" s="21">
        <v>31</v>
      </c>
      <c r="E242" s="20" t="s">
        <v>26</v>
      </c>
      <c r="F242" s="13">
        <f>SUM(F243:F245)</f>
        <v>123900</v>
      </c>
      <c r="G242" s="13"/>
      <c r="H242" s="13">
        <f>SUM(H243:H245)</f>
        <v>123900</v>
      </c>
    </row>
    <row r="243" spans="2:8" x14ac:dyDescent="0.2">
      <c r="B243" s="23"/>
      <c r="C243" s="39"/>
      <c r="D243" s="19">
        <v>311</v>
      </c>
      <c r="E243" s="23" t="s">
        <v>27</v>
      </c>
      <c r="F243" s="14">
        <v>101000</v>
      </c>
      <c r="G243" s="14"/>
      <c r="H243" s="14">
        <v>101000</v>
      </c>
    </row>
    <row r="244" spans="2:8" ht="15" x14ac:dyDescent="0.25">
      <c r="B244" s="20"/>
      <c r="C244" s="39"/>
      <c r="D244" s="19">
        <v>312</v>
      </c>
      <c r="E244" s="23" t="s">
        <v>28</v>
      </c>
      <c r="F244" s="14">
        <v>6200</v>
      </c>
      <c r="G244" s="14"/>
      <c r="H244" s="14">
        <v>6200</v>
      </c>
    </row>
    <row r="245" spans="2:8" ht="15" x14ac:dyDescent="0.25">
      <c r="B245" s="47" t="s">
        <v>17</v>
      </c>
      <c r="C245" s="39"/>
      <c r="D245" s="19">
        <v>313</v>
      </c>
      <c r="E245" s="23" t="s">
        <v>29</v>
      </c>
      <c r="F245" s="14">
        <v>16700</v>
      </c>
      <c r="G245" s="14"/>
      <c r="H245" s="14">
        <v>16700</v>
      </c>
    </row>
    <row r="246" spans="2:8" ht="15" x14ac:dyDescent="0.25">
      <c r="B246" s="49" t="s">
        <v>20</v>
      </c>
      <c r="C246" s="39"/>
      <c r="D246" s="21">
        <v>32</v>
      </c>
      <c r="E246" s="20" t="s">
        <v>30</v>
      </c>
      <c r="F246" s="13">
        <f>F247</f>
        <v>3100</v>
      </c>
      <c r="G246" s="13">
        <f t="shared" ref="G246" si="7">G247</f>
        <v>0</v>
      </c>
      <c r="H246" s="13">
        <f>H247</f>
        <v>3100</v>
      </c>
    </row>
    <row r="247" spans="2:8" ht="24.75" customHeight="1" x14ac:dyDescent="0.2">
      <c r="B247" s="23" t="s">
        <v>23</v>
      </c>
      <c r="C247" s="39"/>
      <c r="D247" s="19">
        <v>321</v>
      </c>
      <c r="E247" s="23" t="s">
        <v>31</v>
      </c>
      <c r="F247" s="14">
        <v>3100</v>
      </c>
      <c r="G247" s="14"/>
      <c r="H247" s="14">
        <v>3100</v>
      </c>
    </row>
    <row r="248" spans="2:8" ht="20.25" customHeight="1" x14ac:dyDescent="0.25">
      <c r="B248" s="23"/>
      <c r="C248" s="48">
        <v>2401</v>
      </c>
      <c r="D248" s="141" t="s">
        <v>58</v>
      </c>
      <c r="E248" s="142"/>
      <c r="F248" s="46">
        <f>F249</f>
        <v>0</v>
      </c>
      <c r="G248" s="46"/>
      <c r="H248" s="46"/>
    </row>
    <row r="249" spans="2:8" ht="17.25" customHeight="1" x14ac:dyDescent="0.25">
      <c r="B249" s="23"/>
      <c r="C249" s="50" t="s">
        <v>59</v>
      </c>
      <c r="D249" s="139" t="s">
        <v>103</v>
      </c>
      <c r="E249" s="140"/>
      <c r="F249" s="38"/>
      <c r="G249" s="38"/>
      <c r="H249" s="38"/>
    </row>
    <row r="250" spans="2:8" ht="17.25" customHeight="1" x14ac:dyDescent="0.25">
      <c r="B250" s="20"/>
      <c r="C250" s="84"/>
      <c r="D250" s="116" t="s">
        <v>150</v>
      </c>
      <c r="E250" s="117"/>
      <c r="F250" s="13"/>
      <c r="G250" s="13"/>
      <c r="H250" s="13"/>
    </row>
    <row r="251" spans="2:8" ht="17.25" customHeight="1" x14ac:dyDescent="0.25">
      <c r="B251" s="47" t="s">
        <v>17</v>
      </c>
      <c r="C251" s="84"/>
      <c r="D251" s="21">
        <v>3</v>
      </c>
      <c r="E251" s="20" t="s">
        <v>25</v>
      </c>
      <c r="F251" s="13"/>
      <c r="G251" s="13"/>
      <c r="H251" s="13"/>
    </row>
    <row r="252" spans="2:8" ht="17.25" customHeight="1" x14ac:dyDescent="0.25">
      <c r="B252" s="51" t="s">
        <v>61</v>
      </c>
      <c r="C252" s="84"/>
      <c r="D252" s="21">
        <v>32</v>
      </c>
      <c r="E252" s="20" t="s">
        <v>30</v>
      </c>
      <c r="F252" s="13"/>
      <c r="G252" s="13"/>
      <c r="H252" s="13"/>
    </row>
    <row r="253" spans="2:8" ht="17.25" customHeight="1" x14ac:dyDescent="0.25">
      <c r="B253" s="23" t="s">
        <v>23</v>
      </c>
      <c r="C253" s="84"/>
      <c r="D253" s="19">
        <v>323</v>
      </c>
      <c r="E253" s="23" t="s">
        <v>41</v>
      </c>
      <c r="F253" s="13"/>
      <c r="G253" s="13"/>
      <c r="H253" s="13"/>
    </row>
    <row r="254" spans="2:8" ht="26.25" customHeight="1" x14ac:dyDescent="0.25">
      <c r="B254" s="106"/>
      <c r="C254" s="48">
        <v>2405</v>
      </c>
      <c r="D254" s="141" t="s">
        <v>60</v>
      </c>
      <c r="E254" s="142"/>
      <c r="F254" s="46">
        <f>F255</f>
        <v>314200</v>
      </c>
      <c r="G254" s="46"/>
      <c r="H254" s="46"/>
    </row>
    <row r="255" spans="2:8" ht="17.25" customHeight="1" x14ac:dyDescent="0.25">
      <c r="B255" s="106"/>
      <c r="C255" s="50" t="s">
        <v>62</v>
      </c>
      <c r="D255" s="139" t="s">
        <v>63</v>
      </c>
      <c r="E255" s="140"/>
      <c r="F255" s="38">
        <f>+F267+F272+F261</f>
        <v>314200</v>
      </c>
      <c r="G255" s="38"/>
      <c r="H255" s="38">
        <f>+H261+H267+H272+H257</f>
        <v>239000</v>
      </c>
    </row>
    <row r="256" spans="2:8" ht="17.25" customHeight="1" x14ac:dyDescent="0.25">
      <c r="B256" s="23" t="s">
        <v>23</v>
      </c>
      <c r="C256" s="45"/>
      <c r="D256" s="112" t="s">
        <v>160</v>
      </c>
      <c r="E256" s="113"/>
      <c r="F256" s="13"/>
      <c r="G256" s="13"/>
      <c r="H256" s="13"/>
    </row>
    <row r="257" spans="2:8" ht="17.25" customHeight="1" x14ac:dyDescent="0.25">
      <c r="B257" s="23"/>
      <c r="C257" s="104"/>
      <c r="D257" s="21">
        <v>4</v>
      </c>
      <c r="E257" s="20" t="s">
        <v>64</v>
      </c>
      <c r="F257" s="68"/>
      <c r="G257" s="68"/>
      <c r="H257" s="68">
        <f>+H258</f>
        <v>0</v>
      </c>
    </row>
    <row r="258" spans="2:8" ht="17.25" customHeight="1" x14ac:dyDescent="0.25">
      <c r="B258" s="23"/>
      <c r="C258" s="104"/>
      <c r="D258" s="21">
        <v>42</v>
      </c>
      <c r="E258" s="20" t="s">
        <v>65</v>
      </c>
      <c r="F258" s="13"/>
      <c r="G258" s="13"/>
      <c r="H258" s="13">
        <f>+H259</f>
        <v>0</v>
      </c>
    </row>
    <row r="259" spans="2:8" ht="17.25" customHeight="1" x14ac:dyDescent="0.2">
      <c r="B259" s="23"/>
      <c r="C259" s="104"/>
      <c r="D259" s="19">
        <v>424</v>
      </c>
      <c r="E259" s="23" t="s">
        <v>108</v>
      </c>
      <c r="F259" s="14"/>
      <c r="G259" s="14"/>
      <c r="H259" s="14">
        <f>+F259+G259</f>
        <v>0</v>
      </c>
    </row>
    <row r="260" spans="2:8" ht="17.25" customHeight="1" x14ac:dyDescent="0.25">
      <c r="B260" s="106"/>
      <c r="C260" s="84"/>
      <c r="D260" s="112" t="s">
        <v>72</v>
      </c>
      <c r="E260" s="113"/>
      <c r="F260" s="13"/>
      <c r="G260" s="13"/>
      <c r="H260" s="13"/>
    </row>
    <row r="261" spans="2:8" ht="17.25" customHeight="1" x14ac:dyDescent="0.25">
      <c r="B261" s="23" t="s">
        <v>23</v>
      </c>
      <c r="C261" s="84"/>
      <c r="D261" s="21">
        <v>4</v>
      </c>
      <c r="E261" s="20" t="s">
        <v>64</v>
      </c>
      <c r="F261" s="13">
        <f>+F262</f>
        <v>27700</v>
      </c>
      <c r="G261" s="13"/>
      <c r="H261" s="13">
        <f>+H262</f>
        <v>25000</v>
      </c>
    </row>
    <row r="262" spans="2:8" ht="17.25" customHeight="1" x14ac:dyDescent="0.25">
      <c r="B262" s="23"/>
      <c r="C262" s="84"/>
      <c r="D262" s="21">
        <v>42</v>
      </c>
      <c r="E262" s="20" t="s">
        <v>65</v>
      </c>
      <c r="F262" s="13">
        <f>+F263+F264</f>
        <v>27700</v>
      </c>
      <c r="G262" s="13"/>
      <c r="H262" s="13">
        <f>+H264+H263+H265</f>
        <v>25000</v>
      </c>
    </row>
    <row r="263" spans="2:8" ht="17.25" customHeight="1" x14ac:dyDescent="0.25">
      <c r="B263" s="23"/>
      <c r="C263" s="84"/>
      <c r="D263" s="19">
        <v>422</v>
      </c>
      <c r="E263" s="23" t="s">
        <v>167</v>
      </c>
      <c r="F263" s="13">
        <v>25200</v>
      </c>
      <c r="G263" s="13">
        <v>-25200</v>
      </c>
      <c r="H263" s="13">
        <f>+F263+G263</f>
        <v>0</v>
      </c>
    </row>
    <row r="264" spans="2:8" ht="17.25" customHeight="1" x14ac:dyDescent="0.25">
      <c r="B264" s="23"/>
      <c r="C264" s="84"/>
      <c r="D264" s="40">
        <v>423</v>
      </c>
      <c r="E264" s="41" t="s">
        <v>184</v>
      </c>
      <c r="F264" s="13">
        <v>2500</v>
      </c>
      <c r="G264" s="13">
        <v>17500</v>
      </c>
      <c r="H264" s="13">
        <f>+F264+G264</f>
        <v>20000</v>
      </c>
    </row>
    <row r="265" spans="2:8" ht="17.25" customHeight="1" x14ac:dyDescent="0.25">
      <c r="B265" s="23"/>
      <c r="C265" s="84"/>
      <c r="D265" s="40">
        <v>424</v>
      </c>
      <c r="E265" s="23" t="s">
        <v>108</v>
      </c>
      <c r="F265" s="13"/>
      <c r="G265" s="13">
        <v>5000</v>
      </c>
      <c r="H265" s="13">
        <v>5000</v>
      </c>
    </row>
    <row r="266" spans="2:8" ht="15" x14ac:dyDescent="0.25">
      <c r="B266" s="23" t="s">
        <v>23</v>
      </c>
      <c r="C266" s="45"/>
      <c r="D266" s="116" t="s">
        <v>125</v>
      </c>
      <c r="E266" s="117"/>
      <c r="F266" s="13"/>
      <c r="G266" s="13"/>
      <c r="H266" s="13"/>
    </row>
    <row r="267" spans="2:8" ht="15" x14ac:dyDescent="0.25">
      <c r="B267" s="23"/>
      <c r="C267" s="104"/>
      <c r="D267" s="21">
        <v>4</v>
      </c>
      <c r="E267" s="20" t="s">
        <v>64</v>
      </c>
      <c r="F267" s="68">
        <f>SUM(F268:F268)</f>
        <v>8000</v>
      </c>
      <c r="G267" s="68"/>
      <c r="H267" s="68">
        <f>+H268</f>
        <v>8000</v>
      </c>
    </row>
    <row r="268" spans="2:8" ht="15" x14ac:dyDescent="0.25">
      <c r="B268" s="23"/>
      <c r="C268" s="104"/>
      <c r="D268" s="21">
        <v>42</v>
      </c>
      <c r="E268" s="20" t="s">
        <v>65</v>
      </c>
      <c r="F268" s="13">
        <f>+F269+F270</f>
        <v>8000</v>
      </c>
      <c r="G268" s="13"/>
      <c r="H268" s="13">
        <f>+H269+H270</f>
        <v>8000</v>
      </c>
    </row>
    <row r="269" spans="2:8" x14ac:dyDescent="0.2">
      <c r="B269" s="23"/>
      <c r="C269" s="104"/>
      <c r="D269" s="19">
        <v>422</v>
      </c>
      <c r="E269" s="23" t="s">
        <v>66</v>
      </c>
      <c r="F269" s="14">
        <v>7000</v>
      </c>
      <c r="G269" s="14"/>
      <c r="H269" s="14">
        <f>+F269+G269</f>
        <v>7000</v>
      </c>
    </row>
    <row r="270" spans="2:8" ht="13.5" customHeight="1" x14ac:dyDescent="0.2">
      <c r="B270" s="23"/>
      <c r="C270" s="104"/>
      <c r="D270" s="19">
        <v>424</v>
      </c>
      <c r="E270" s="23" t="s">
        <v>108</v>
      </c>
      <c r="F270" s="14">
        <v>1000</v>
      </c>
      <c r="G270" s="14"/>
      <c r="H270" s="14">
        <f>+F270+G270</f>
        <v>1000</v>
      </c>
    </row>
    <row r="271" spans="2:8" x14ac:dyDescent="0.2">
      <c r="B271" s="25"/>
      <c r="C271" s="104"/>
      <c r="D271" s="147" t="s">
        <v>163</v>
      </c>
      <c r="E271" s="147"/>
      <c r="F271" s="14"/>
      <c r="G271" s="14"/>
      <c r="H271" s="14"/>
    </row>
    <row r="272" spans="2:8" ht="15" x14ac:dyDescent="0.25">
      <c r="C272" s="104"/>
      <c r="D272" s="21">
        <v>4</v>
      </c>
      <c r="E272" s="20" t="s">
        <v>64</v>
      </c>
      <c r="F272" s="14">
        <f>+F273</f>
        <v>278500</v>
      </c>
      <c r="G272" s="14"/>
      <c r="H272" s="14">
        <f>+H273</f>
        <v>206000</v>
      </c>
    </row>
    <row r="273" spans="3:8" ht="15" x14ac:dyDescent="0.25">
      <c r="C273" s="104"/>
      <c r="D273" s="21">
        <v>42</v>
      </c>
      <c r="E273" s="20" t="s">
        <v>65</v>
      </c>
      <c r="F273" s="14">
        <f>+F274+F276+F275</f>
        <v>278500</v>
      </c>
      <c r="G273" s="14"/>
      <c r="H273" s="14">
        <f>+H274+H276+H275</f>
        <v>206000</v>
      </c>
    </row>
    <row r="274" spans="3:8" x14ac:dyDescent="0.2">
      <c r="C274" s="104"/>
      <c r="D274" s="19">
        <v>422</v>
      </c>
      <c r="E274" s="23" t="s">
        <v>66</v>
      </c>
      <c r="F274" s="14">
        <v>60000</v>
      </c>
      <c r="G274" s="14">
        <v>-35000</v>
      </c>
      <c r="H274" s="14">
        <f>+F274+G274</f>
        <v>25000</v>
      </c>
    </row>
    <row r="275" spans="3:8" x14ac:dyDescent="0.2">
      <c r="C275" s="104"/>
      <c r="D275" s="19">
        <v>423</v>
      </c>
      <c r="E275" s="41" t="s">
        <v>184</v>
      </c>
      <c r="F275" s="14">
        <v>217500</v>
      </c>
      <c r="G275" s="14">
        <v>-37500</v>
      </c>
      <c r="H275" s="14">
        <f>+F275-(-G275)</f>
        <v>180000</v>
      </c>
    </row>
    <row r="276" spans="3:8" ht="13.5" customHeight="1" x14ac:dyDescent="0.2">
      <c r="C276" s="104"/>
      <c r="D276" s="19">
        <v>424</v>
      </c>
      <c r="E276" s="23" t="s">
        <v>108</v>
      </c>
      <c r="F276" s="14">
        <v>1000</v>
      </c>
      <c r="G276" s="14"/>
      <c r="H276" s="14">
        <f>+F276+G276</f>
        <v>1000</v>
      </c>
    </row>
    <row r="277" spans="3:8" ht="13.5" customHeight="1" x14ac:dyDescent="0.2">
      <c r="C277" s="104"/>
      <c r="D277" s="19"/>
      <c r="E277" s="23"/>
      <c r="F277" s="14"/>
      <c r="G277" s="14"/>
      <c r="H277" s="14"/>
    </row>
    <row r="278" spans="3:8" ht="13.5" customHeight="1" x14ac:dyDescent="0.2"/>
    <row r="279" spans="3:8" ht="13.5" customHeight="1" x14ac:dyDescent="0.2"/>
    <row r="280" spans="3:8" ht="14.25" customHeight="1" x14ac:dyDescent="0.2">
      <c r="C280" s="1"/>
      <c r="D280" s="1"/>
      <c r="F280" s="2" t="s">
        <v>189</v>
      </c>
    </row>
    <row r="281" spans="3:8" x14ac:dyDescent="0.2">
      <c r="F281" s="2" t="s">
        <v>110</v>
      </c>
    </row>
    <row r="284" spans="3:8" ht="14.25" customHeight="1" x14ac:dyDescent="0.2"/>
    <row r="288" spans="3:8" ht="14.25" customHeight="1" x14ac:dyDescent="0.2"/>
    <row r="292" ht="14.25" customHeight="1" x14ac:dyDescent="0.2"/>
    <row r="299" ht="14.25" customHeight="1" x14ac:dyDescent="0.2"/>
  </sheetData>
  <mergeCells count="66">
    <mergeCell ref="D254:E254"/>
    <mergeCell ref="D255:E255"/>
    <mergeCell ref="D250:E250"/>
    <mergeCell ref="D271:E271"/>
    <mergeCell ref="D266:E266"/>
    <mergeCell ref="D260:E260"/>
    <mergeCell ref="D256:E256"/>
    <mergeCell ref="D105:E105"/>
    <mergeCell ref="D110:E110"/>
    <mergeCell ref="D111:E111"/>
    <mergeCell ref="D120:E120"/>
    <mergeCell ref="D131:E131"/>
    <mergeCell ref="D209:E209"/>
    <mergeCell ref="D210:E210"/>
    <mergeCell ref="D151:E151"/>
    <mergeCell ref="D249:E249"/>
    <mergeCell ref="D230:E230"/>
    <mergeCell ref="D192:E192"/>
    <mergeCell ref="D193:E193"/>
    <mergeCell ref="D231:E231"/>
    <mergeCell ref="D239:E239"/>
    <mergeCell ref="D240:E240"/>
    <mergeCell ref="D248:E248"/>
    <mergeCell ref="D157:E157"/>
    <mergeCell ref="D216:E216"/>
    <mergeCell ref="D217:E217"/>
    <mergeCell ref="D201:E201"/>
    <mergeCell ref="D202:E202"/>
    <mergeCell ref="D95:E95"/>
    <mergeCell ref="D82:E82"/>
    <mergeCell ref="D83:E83"/>
    <mergeCell ref="D84:E84"/>
    <mergeCell ref="D90:E90"/>
    <mergeCell ref="D91:E91"/>
    <mergeCell ref="D76:E76"/>
    <mergeCell ref="C46:E46"/>
    <mergeCell ref="D47:E47"/>
    <mergeCell ref="D49:E49"/>
    <mergeCell ref="D50:E50"/>
    <mergeCell ref="D62:E62"/>
    <mergeCell ref="D63:E63"/>
    <mergeCell ref="D65:E65"/>
    <mergeCell ref="D66:E66"/>
    <mergeCell ref="D75:E75"/>
    <mergeCell ref="C14:E14"/>
    <mergeCell ref="B1:D1"/>
    <mergeCell ref="D8:J8"/>
    <mergeCell ref="C11:E11"/>
    <mergeCell ref="C12:D12"/>
    <mergeCell ref="B13:D13"/>
    <mergeCell ref="D222:E222"/>
    <mergeCell ref="D223:E223"/>
    <mergeCell ref="D174:E174"/>
    <mergeCell ref="D132:E132"/>
    <mergeCell ref="D178:E178"/>
    <mergeCell ref="D179:E179"/>
    <mergeCell ref="D183:E183"/>
    <mergeCell ref="D184:E184"/>
    <mergeCell ref="D137:E137"/>
    <mergeCell ref="D161:E161"/>
    <mergeCell ref="D165:E165"/>
    <mergeCell ref="D166:E166"/>
    <mergeCell ref="D146:E146"/>
    <mergeCell ref="D147:E147"/>
    <mergeCell ref="D170:E170"/>
    <mergeCell ref="D171:E171"/>
  </mergeCells>
  <pageMargins left="0" right="0" top="0" bottom="0" header="0" footer="0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opLeftCell="A199" workbookViewId="0">
      <selection activeCell="F209" sqref="F209"/>
    </sheetView>
  </sheetViews>
  <sheetFormatPr defaultRowHeight="14.25" x14ac:dyDescent="0.2"/>
  <cols>
    <col min="1" max="1" width="0.140625" style="1" customWidth="1"/>
    <col min="2" max="2" width="11.42578125" style="1" customWidth="1"/>
    <col min="3" max="3" width="10" style="6" customWidth="1"/>
    <col min="4" max="4" width="11.140625" style="7" customWidth="1"/>
    <col min="5" max="5" width="43" style="1" customWidth="1"/>
    <col min="6" max="8" width="19.7109375" style="2" customWidth="1"/>
    <col min="9" max="9" width="17.140625" style="1" bestFit="1" customWidth="1"/>
    <col min="10" max="10" width="15.42578125" style="1" customWidth="1"/>
    <col min="11" max="16384" width="9.140625" style="1"/>
  </cols>
  <sheetData>
    <row r="1" spans="2:10" ht="15" x14ac:dyDescent="0.25">
      <c r="B1" s="119" t="s">
        <v>68</v>
      </c>
      <c r="C1" s="119"/>
      <c r="D1" s="119"/>
    </row>
    <row r="2" spans="2:10" ht="15" x14ac:dyDescent="0.25">
      <c r="B2" s="81"/>
      <c r="C2" s="4"/>
      <c r="D2" s="5"/>
    </row>
    <row r="3" spans="2:10" ht="15" x14ac:dyDescent="0.25">
      <c r="B3" s="81" t="s">
        <v>69</v>
      </c>
      <c r="C3" s="4"/>
      <c r="D3" s="5"/>
    </row>
    <row r="4" spans="2:10" x14ac:dyDescent="0.2">
      <c r="B4" s="6" t="s">
        <v>70</v>
      </c>
      <c r="C4" s="1"/>
    </row>
    <row r="5" spans="2:10" ht="15" x14ac:dyDescent="0.25">
      <c r="B5" s="81" t="s">
        <v>134</v>
      </c>
      <c r="C5" s="1"/>
    </row>
    <row r="6" spans="2:10" ht="15" x14ac:dyDescent="0.25">
      <c r="B6" s="81" t="s">
        <v>133</v>
      </c>
      <c r="C6" s="1"/>
    </row>
    <row r="7" spans="2:10" x14ac:dyDescent="0.2">
      <c r="B7" s="6"/>
      <c r="C7" s="1"/>
    </row>
    <row r="8" spans="2:10" ht="15" x14ac:dyDescent="0.2">
      <c r="B8" s="6"/>
      <c r="C8" s="1"/>
      <c r="D8" s="120" t="s">
        <v>155</v>
      </c>
      <c r="E8" s="120"/>
      <c r="F8" s="121"/>
      <c r="G8" s="121"/>
      <c r="H8" s="121"/>
      <c r="I8" s="121"/>
      <c r="J8" s="121"/>
    </row>
    <row r="9" spans="2:10" x14ac:dyDescent="0.2">
      <c r="B9" s="6"/>
      <c r="C9" s="1"/>
      <c r="E9" s="8"/>
    </row>
    <row r="10" spans="2:10" x14ac:dyDescent="0.2">
      <c r="B10" s="6"/>
      <c r="C10" s="1"/>
      <c r="E10" s="8"/>
    </row>
    <row r="11" spans="2:10" ht="28.5" x14ac:dyDescent="0.2">
      <c r="B11" s="9" t="s">
        <v>0</v>
      </c>
      <c r="C11" s="122" t="s">
        <v>1</v>
      </c>
      <c r="D11" s="123"/>
      <c r="E11" s="124"/>
      <c r="F11" s="10" t="s">
        <v>111</v>
      </c>
      <c r="G11" s="10" t="s">
        <v>112</v>
      </c>
      <c r="H11" s="10" t="s">
        <v>157</v>
      </c>
      <c r="I11" s="10" t="s">
        <v>157</v>
      </c>
    </row>
    <row r="12" spans="2:10" ht="15" x14ac:dyDescent="0.25">
      <c r="B12" s="11"/>
      <c r="C12" s="125"/>
      <c r="D12" s="126"/>
      <c r="E12" s="12"/>
      <c r="F12" s="13"/>
      <c r="G12" s="13"/>
      <c r="H12" s="14"/>
      <c r="I12" s="14"/>
    </row>
    <row r="13" spans="2:10" ht="15" x14ac:dyDescent="0.25">
      <c r="B13" s="127" t="s">
        <v>3</v>
      </c>
      <c r="C13" s="128"/>
      <c r="D13" s="129"/>
      <c r="E13" s="15"/>
      <c r="F13" s="16"/>
      <c r="G13" s="16"/>
      <c r="H13" s="17"/>
      <c r="I13" s="17"/>
    </row>
    <row r="14" spans="2:10" ht="15" x14ac:dyDescent="0.25">
      <c r="B14" s="18" t="s">
        <v>4</v>
      </c>
      <c r="C14" s="118" t="s">
        <v>5</v>
      </c>
      <c r="D14" s="118"/>
      <c r="E14" s="118"/>
      <c r="F14" s="13">
        <f>F16+F20+F23+F25+F29+F33</f>
        <v>3243825.06</v>
      </c>
      <c r="G14" s="13">
        <v>3114191.77</v>
      </c>
      <c r="H14" s="13">
        <v>3114191.77</v>
      </c>
      <c r="I14" s="13">
        <v>3114191.77</v>
      </c>
    </row>
    <row r="15" spans="2:10" ht="15" x14ac:dyDescent="0.25">
      <c r="B15" s="18"/>
      <c r="C15" s="83"/>
      <c r="D15" s="83"/>
      <c r="E15" s="83"/>
      <c r="F15" s="13"/>
      <c r="G15" s="13"/>
      <c r="H15" s="13"/>
      <c r="I15" s="13"/>
    </row>
    <row r="16" spans="2:10" ht="15" x14ac:dyDescent="0.25">
      <c r="B16" s="85" t="s">
        <v>139</v>
      </c>
      <c r="C16" s="86" t="s">
        <v>141</v>
      </c>
      <c r="D16" s="86"/>
      <c r="E16" s="86"/>
      <c r="F16" s="13">
        <f>+F17+F18+F19</f>
        <v>2511164</v>
      </c>
      <c r="G16" s="13"/>
      <c r="H16" s="13"/>
      <c r="I16" s="13"/>
    </row>
    <row r="17" spans="2:9" ht="15" x14ac:dyDescent="0.25">
      <c r="B17" s="18" t="s">
        <v>140</v>
      </c>
      <c r="C17" s="83" t="s">
        <v>11</v>
      </c>
      <c r="D17" s="83"/>
      <c r="E17" s="83"/>
      <c r="F17" s="13">
        <v>2250000</v>
      </c>
      <c r="G17" s="13"/>
      <c r="H17" s="13"/>
      <c r="I17" s="13"/>
    </row>
    <row r="18" spans="2:9" ht="15" x14ac:dyDescent="0.25">
      <c r="B18" s="18" t="s">
        <v>140</v>
      </c>
      <c r="C18" s="23" t="s">
        <v>106</v>
      </c>
      <c r="D18" s="19"/>
      <c r="E18" s="12"/>
      <c r="F18" s="13">
        <v>188664</v>
      </c>
      <c r="G18" s="13"/>
      <c r="H18" s="13"/>
      <c r="I18" s="13"/>
    </row>
    <row r="19" spans="2:9" ht="15" x14ac:dyDescent="0.25">
      <c r="B19" s="18" t="s">
        <v>142</v>
      </c>
      <c r="C19" s="23" t="s">
        <v>143</v>
      </c>
      <c r="D19" s="19"/>
      <c r="E19" s="12"/>
      <c r="F19" s="13">
        <v>72500</v>
      </c>
      <c r="G19" s="13"/>
      <c r="H19" s="13"/>
      <c r="I19" s="13"/>
    </row>
    <row r="20" spans="2:9" ht="15" x14ac:dyDescent="0.25">
      <c r="B20" s="87">
        <v>64</v>
      </c>
      <c r="C20" s="88" t="s">
        <v>6</v>
      </c>
      <c r="D20" s="89"/>
      <c r="E20" s="90"/>
      <c r="F20" s="13">
        <f>+F21+F22</f>
        <v>5800</v>
      </c>
      <c r="G20" s="13">
        <v>6000</v>
      </c>
      <c r="H20" s="14">
        <v>6000</v>
      </c>
      <c r="I20" s="14">
        <v>6000</v>
      </c>
    </row>
    <row r="21" spans="2:9" ht="15" x14ac:dyDescent="0.25">
      <c r="B21" s="19">
        <v>641</v>
      </c>
      <c r="C21" s="23" t="s">
        <v>7</v>
      </c>
      <c r="D21" s="19"/>
      <c r="E21" s="22"/>
      <c r="F21" s="13">
        <v>232</v>
      </c>
      <c r="G21" s="13"/>
      <c r="H21" s="14"/>
      <c r="I21" s="14"/>
    </row>
    <row r="22" spans="2:9" ht="15" x14ac:dyDescent="0.25">
      <c r="B22" s="19">
        <v>642</v>
      </c>
      <c r="C22" s="23" t="s">
        <v>8</v>
      </c>
      <c r="D22" s="19"/>
      <c r="E22" s="22"/>
      <c r="F22" s="13">
        <v>5568</v>
      </c>
      <c r="G22" s="13"/>
      <c r="H22" s="13"/>
      <c r="I22" s="13"/>
    </row>
    <row r="23" spans="2:9" ht="15" x14ac:dyDescent="0.25">
      <c r="B23" s="89">
        <v>65</v>
      </c>
      <c r="C23" s="88" t="s">
        <v>9</v>
      </c>
      <c r="D23" s="87"/>
      <c r="E23" s="91"/>
      <c r="F23" s="13">
        <f>+F24</f>
        <v>185000</v>
      </c>
      <c r="G23" s="13">
        <v>173200</v>
      </c>
      <c r="H23" s="14">
        <v>173200</v>
      </c>
      <c r="I23" s="14">
        <v>173200</v>
      </c>
    </row>
    <row r="24" spans="2:9" ht="15" x14ac:dyDescent="0.25">
      <c r="B24" s="19">
        <v>652</v>
      </c>
      <c r="C24" s="23" t="s">
        <v>10</v>
      </c>
      <c r="D24" s="21"/>
      <c r="E24" s="22"/>
      <c r="F24" s="14">
        <v>185000</v>
      </c>
      <c r="G24" s="13"/>
      <c r="H24" s="13"/>
      <c r="I24" s="13"/>
    </row>
    <row r="25" spans="2:9" ht="15" x14ac:dyDescent="0.25">
      <c r="B25" s="89">
        <v>66</v>
      </c>
      <c r="C25" s="92" t="s">
        <v>151</v>
      </c>
      <c r="D25" s="89"/>
      <c r="E25" s="91"/>
      <c r="F25" s="14">
        <f>+F26+F27+F28</f>
        <v>344880</v>
      </c>
      <c r="G25" s="13">
        <f>+G14-G20-G23-G29</f>
        <v>323300.00000000047</v>
      </c>
      <c r="H25" s="13">
        <v>323300</v>
      </c>
      <c r="I25" s="13">
        <v>323300</v>
      </c>
    </row>
    <row r="26" spans="2:9" ht="15" x14ac:dyDescent="0.25">
      <c r="B26" s="19">
        <v>661</v>
      </c>
      <c r="C26" s="23" t="s">
        <v>144</v>
      </c>
      <c r="D26" s="21"/>
      <c r="E26" s="22"/>
      <c r="F26" s="14">
        <v>205000</v>
      </c>
      <c r="G26" s="13"/>
      <c r="H26" s="13"/>
      <c r="I26" s="13"/>
    </row>
    <row r="27" spans="2:9" ht="15" x14ac:dyDescent="0.25">
      <c r="B27" s="19">
        <v>663</v>
      </c>
      <c r="C27" s="23" t="s">
        <v>107</v>
      </c>
      <c r="D27" s="21"/>
      <c r="E27" s="22"/>
      <c r="F27" s="14">
        <v>35000</v>
      </c>
      <c r="G27" s="13"/>
      <c r="H27" s="13"/>
      <c r="I27" s="13"/>
    </row>
    <row r="28" spans="2:9" ht="15" x14ac:dyDescent="0.25">
      <c r="B28" s="19">
        <v>663</v>
      </c>
      <c r="C28" s="23" t="s">
        <v>121</v>
      </c>
      <c r="D28" s="21"/>
      <c r="E28" s="12"/>
      <c r="F28" s="14">
        <v>104880</v>
      </c>
      <c r="G28" s="13"/>
      <c r="H28" s="14"/>
      <c r="I28" s="14"/>
    </row>
    <row r="29" spans="2:9" ht="15" x14ac:dyDescent="0.25">
      <c r="B29" s="87">
        <v>67</v>
      </c>
      <c r="C29" s="88" t="s">
        <v>152</v>
      </c>
      <c r="D29" s="89"/>
      <c r="E29" s="90"/>
      <c r="F29" s="13">
        <f>SUM(F30:F31)</f>
        <v>196981.06</v>
      </c>
      <c r="G29" s="13">
        <f>+G47+G60+G111+G129+G150+G155+G164+G173+G187+G203</f>
        <v>2611691.7699999996</v>
      </c>
      <c r="H29" s="13">
        <v>2611691.77</v>
      </c>
      <c r="I29" s="13">
        <v>2611691.77</v>
      </c>
    </row>
    <row r="30" spans="2:9" ht="15" x14ac:dyDescent="0.25">
      <c r="B30" s="19">
        <v>671</v>
      </c>
      <c r="C30" s="23" t="s">
        <v>12</v>
      </c>
      <c r="D30" s="19"/>
      <c r="E30" s="12"/>
      <c r="F30" s="13">
        <v>196981.06</v>
      </c>
      <c r="G30" s="13"/>
      <c r="H30" s="13"/>
      <c r="I30" s="13"/>
    </row>
    <row r="31" spans="2:9" ht="15" x14ac:dyDescent="0.25">
      <c r="B31" s="19">
        <v>671</v>
      </c>
      <c r="C31" s="23" t="s">
        <v>145</v>
      </c>
      <c r="D31" s="19"/>
      <c r="E31" s="12"/>
      <c r="F31" s="13"/>
      <c r="G31" s="13"/>
      <c r="H31" s="13"/>
      <c r="I31" s="13"/>
    </row>
    <row r="32" spans="2:9" ht="15" x14ac:dyDescent="0.25">
      <c r="B32" s="19"/>
      <c r="C32" s="23"/>
      <c r="D32" s="19"/>
      <c r="E32" s="12"/>
      <c r="F32" s="13"/>
      <c r="G32" s="13"/>
      <c r="H32" s="13"/>
      <c r="I32" s="13"/>
    </row>
    <row r="33" spans="1:9" ht="15" x14ac:dyDescent="0.25">
      <c r="B33" s="89">
        <v>7</v>
      </c>
      <c r="C33" s="88" t="s">
        <v>146</v>
      </c>
      <c r="D33" s="89"/>
      <c r="E33" s="90"/>
      <c r="F33" s="13"/>
      <c r="G33" s="13"/>
      <c r="H33" s="13"/>
      <c r="I33" s="13"/>
    </row>
    <row r="34" spans="1:9" ht="15" x14ac:dyDescent="0.25">
      <c r="B34" s="19">
        <v>72</v>
      </c>
      <c r="C34" s="20" t="s">
        <v>147</v>
      </c>
      <c r="D34" s="21"/>
      <c r="E34" s="12"/>
      <c r="F34" s="13"/>
      <c r="G34" s="13"/>
      <c r="H34" s="14"/>
      <c r="I34" s="14"/>
    </row>
    <row r="35" spans="1:9" x14ac:dyDescent="0.2">
      <c r="B35" s="19">
        <v>722</v>
      </c>
      <c r="C35" s="23" t="s">
        <v>148</v>
      </c>
      <c r="D35" s="19"/>
      <c r="E35" s="22"/>
      <c r="F35" s="14"/>
      <c r="G35" s="14"/>
      <c r="H35" s="14"/>
      <c r="I35" s="14"/>
    </row>
    <row r="36" spans="1:9" s="25" customFormat="1" x14ac:dyDescent="0.2">
      <c r="A36" s="1"/>
      <c r="B36" s="19"/>
      <c r="C36" s="23"/>
      <c r="D36" s="19"/>
      <c r="E36" s="22"/>
      <c r="F36" s="14"/>
      <c r="G36" s="14"/>
      <c r="H36" s="14"/>
      <c r="I36" s="14"/>
    </row>
    <row r="37" spans="1:9" s="25" customFormat="1" ht="15" x14ac:dyDescent="0.25">
      <c r="A37" s="1"/>
      <c r="B37" s="19"/>
      <c r="C37" s="20" t="s">
        <v>149</v>
      </c>
      <c r="D37" s="21"/>
      <c r="E37" s="12"/>
      <c r="F37" s="13"/>
      <c r="G37" s="14"/>
      <c r="H37" s="14"/>
      <c r="I37" s="14"/>
    </row>
    <row r="38" spans="1:9" s="25" customFormat="1" x14ac:dyDescent="0.2">
      <c r="B38" s="24"/>
      <c r="D38" s="26"/>
      <c r="E38" s="27"/>
      <c r="F38" s="28"/>
      <c r="G38" s="28"/>
      <c r="H38" s="28"/>
    </row>
    <row r="39" spans="1:9" s="25" customFormat="1" x14ac:dyDescent="0.2">
      <c r="B39" s="24"/>
      <c r="D39" s="26"/>
      <c r="E39" s="27"/>
      <c r="F39" s="28"/>
      <c r="G39" s="28"/>
      <c r="H39" s="28"/>
    </row>
    <row r="40" spans="1:9" s="25" customFormat="1" x14ac:dyDescent="0.2">
      <c r="B40" s="24"/>
      <c r="D40" s="26"/>
      <c r="E40" s="27"/>
      <c r="F40" s="28"/>
      <c r="G40" s="28"/>
      <c r="H40" s="28"/>
    </row>
    <row r="41" spans="1:9" s="25" customFormat="1" x14ac:dyDescent="0.2">
      <c r="B41" s="24"/>
      <c r="D41" s="26"/>
      <c r="E41" s="27"/>
      <c r="F41" s="28"/>
      <c r="G41" s="28"/>
      <c r="H41" s="28"/>
    </row>
    <row r="42" spans="1:9" s="25" customFormat="1" x14ac:dyDescent="0.2">
      <c r="B42" s="24"/>
      <c r="D42" s="26"/>
      <c r="E42" s="27"/>
      <c r="F42" s="28"/>
      <c r="G42" s="28"/>
      <c r="H42" s="28"/>
    </row>
    <row r="43" spans="1:9" ht="28.5" x14ac:dyDescent="0.2">
      <c r="A43" s="25"/>
      <c r="B43" s="24"/>
      <c r="C43" s="30" t="s">
        <v>13</v>
      </c>
      <c r="D43" s="31" t="s">
        <v>14</v>
      </c>
      <c r="E43" s="9" t="s">
        <v>1</v>
      </c>
      <c r="F43" s="32" t="s">
        <v>126</v>
      </c>
      <c r="G43" s="10" t="s">
        <v>2</v>
      </c>
      <c r="H43" s="10" t="s">
        <v>112</v>
      </c>
      <c r="I43" s="10" t="s">
        <v>157</v>
      </c>
    </row>
    <row r="44" spans="1:9" ht="15" x14ac:dyDescent="0.2">
      <c r="A44" s="25"/>
      <c r="B44" s="29"/>
      <c r="C44" s="130" t="s">
        <v>16</v>
      </c>
      <c r="D44" s="131"/>
      <c r="E44" s="132"/>
      <c r="F44" s="33">
        <f>+F47+F60+F86+F109+F127+F150+F155+F164+F173+F178+F187+F197+F217</f>
        <v>3223430.06</v>
      </c>
      <c r="G44" s="33">
        <f>+G47+G60+G86+G109+G127+G150+G155+G164+G173+G178+G187+G197+G217</f>
        <v>3114191.7699999996</v>
      </c>
      <c r="H44" s="33">
        <v>3114191.77</v>
      </c>
      <c r="I44" s="33">
        <v>3114191.77</v>
      </c>
    </row>
    <row r="45" spans="1:9" ht="15" x14ac:dyDescent="0.25">
      <c r="B45" s="23"/>
      <c r="C45" s="35" t="s">
        <v>18</v>
      </c>
      <c r="D45" s="127" t="s">
        <v>127</v>
      </c>
      <c r="E45" s="129"/>
      <c r="F45" s="16"/>
      <c r="G45" s="16"/>
      <c r="H45" s="16"/>
      <c r="I45" s="16"/>
    </row>
    <row r="46" spans="1:9" ht="15" x14ac:dyDescent="0.25">
      <c r="B46" s="34" t="s">
        <v>130</v>
      </c>
      <c r="C46" s="35" t="s">
        <v>132</v>
      </c>
      <c r="D46" s="77" t="s">
        <v>131</v>
      </c>
      <c r="E46" s="78"/>
      <c r="F46" s="16">
        <f>+F47</f>
        <v>2250000</v>
      </c>
      <c r="G46" s="16">
        <f>+G47</f>
        <v>2110000</v>
      </c>
      <c r="H46" s="16">
        <f>+H47</f>
        <v>2110000</v>
      </c>
      <c r="I46" s="16">
        <f>+I47</f>
        <v>2110000</v>
      </c>
    </row>
    <row r="47" spans="1:9" ht="15" x14ac:dyDescent="0.25">
      <c r="B47" s="34" t="s">
        <v>17</v>
      </c>
      <c r="C47" s="37" t="s">
        <v>21</v>
      </c>
      <c r="D47" s="133" t="s">
        <v>22</v>
      </c>
      <c r="E47" s="134"/>
      <c r="F47" s="67">
        <f>F49</f>
        <v>2250000</v>
      </c>
      <c r="G47" s="38">
        <f>G50+G54</f>
        <v>2110000</v>
      </c>
      <c r="H47" s="38">
        <f>H50+H54</f>
        <v>2110000</v>
      </c>
      <c r="I47" s="38">
        <f>I50+I54</f>
        <v>2110000</v>
      </c>
    </row>
    <row r="48" spans="1:9" ht="15" x14ac:dyDescent="0.25">
      <c r="B48" s="36" t="s">
        <v>20</v>
      </c>
      <c r="C48" s="39"/>
      <c r="D48" s="112" t="s">
        <v>129</v>
      </c>
      <c r="E48" s="113"/>
      <c r="F48" s="14"/>
      <c r="G48" s="13"/>
      <c r="H48" s="13"/>
      <c r="I48" s="13"/>
    </row>
    <row r="49" spans="2:9" ht="15" x14ac:dyDescent="0.25">
      <c r="B49" s="23" t="s">
        <v>128</v>
      </c>
      <c r="C49" s="39"/>
      <c r="D49" s="21">
        <v>3</v>
      </c>
      <c r="E49" s="20" t="s">
        <v>25</v>
      </c>
      <c r="F49" s="13">
        <f>F50+F54+F57</f>
        <v>2250000</v>
      </c>
      <c r="G49" s="13">
        <f>G50+G54</f>
        <v>2110000</v>
      </c>
      <c r="H49" s="13">
        <f>H50+H54</f>
        <v>2110000</v>
      </c>
      <c r="I49" s="13">
        <f>I50+I54</f>
        <v>2110000</v>
      </c>
    </row>
    <row r="50" spans="2:9" ht="15" x14ac:dyDescent="0.25">
      <c r="B50" s="23"/>
      <c r="C50" s="39"/>
      <c r="D50" s="21">
        <v>31</v>
      </c>
      <c r="E50" s="20" t="s">
        <v>26</v>
      </c>
      <c r="F50" s="13">
        <f>SUM(F51:F53)</f>
        <v>2141000</v>
      </c>
      <c r="G50" s="13">
        <v>2000000</v>
      </c>
      <c r="H50" s="13">
        <v>2000000</v>
      </c>
      <c r="I50" s="13">
        <v>2000000</v>
      </c>
    </row>
    <row r="51" spans="2:9" ht="15" x14ac:dyDescent="0.25">
      <c r="B51" s="23"/>
      <c r="C51" s="39"/>
      <c r="D51" s="19">
        <v>311</v>
      </c>
      <c r="E51" s="23" t="s">
        <v>27</v>
      </c>
      <c r="F51" s="14">
        <v>1785000</v>
      </c>
      <c r="G51" s="13"/>
      <c r="H51" s="13"/>
      <c r="I51" s="13"/>
    </row>
    <row r="52" spans="2:9" ht="15" x14ac:dyDescent="0.25">
      <c r="B52" s="23"/>
      <c r="C52" s="39"/>
      <c r="D52" s="19">
        <v>312</v>
      </c>
      <c r="E52" s="23" t="s">
        <v>28</v>
      </c>
      <c r="F52" s="14">
        <v>39000</v>
      </c>
      <c r="G52" s="13"/>
      <c r="H52" s="13"/>
      <c r="I52" s="13"/>
    </row>
    <row r="53" spans="2:9" ht="15" x14ac:dyDescent="0.25">
      <c r="B53" s="23"/>
      <c r="C53" s="39"/>
      <c r="D53" s="19">
        <v>313</v>
      </c>
      <c r="E53" s="23" t="s">
        <v>29</v>
      </c>
      <c r="F53" s="14">
        <v>317000</v>
      </c>
      <c r="G53" s="13"/>
      <c r="H53" s="13"/>
      <c r="I53" s="13"/>
    </row>
    <row r="54" spans="2:9" ht="15" x14ac:dyDescent="0.25">
      <c r="B54" s="23"/>
      <c r="C54" s="39"/>
      <c r="D54" s="21">
        <v>32</v>
      </c>
      <c r="E54" s="20" t="s">
        <v>30</v>
      </c>
      <c r="F54" s="13">
        <f>SUM(F55:F56)</f>
        <v>105000</v>
      </c>
      <c r="G54" s="13">
        <v>110000</v>
      </c>
      <c r="H54" s="13">
        <v>110000</v>
      </c>
      <c r="I54" s="13">
        <v>110000</v>
      </c>
    </row>
    <row r="55" spans="2:9" x14ac:dyDescent="0.2">
      <c r="B55" s="23"/>
      <c r="C55" s="39"/>
      <c r="D55" s="19">
        <v>321</v>
      </c>
      <c r="E55" s="23" t="s">
        <v>31</v>
      </c>
      <c r="F55" s="14">
        <v>100000</v>
      </c>
      <c r="G55" s="14"/>
      <c r="H55" s="14"/>
      <c r="I55" s="14"/>
    </row>
    <row r="56" spans="2:9" x14ac:dyDescent="0.2">
      <c r="B56" s="23"/>
      <c r="C56" s="39"/>
      <c r="D56" s="19">
        <v>323</v>
      </c>
      <c r="E56" s="23" t="s">
        <v>41</v>
      </c>
      <c r="F56" s="14">
        <v>5000</v>
      </c>
      <c r="G56" s="14"/>
      <c r="H56" s="14"/>
      <c r="I56" s="14"/>
    </row>
    <row r="57" spans="2:9" ht="15" x14ac:dyDescent="0.25">
      <c r="B57" s="23"/>
      <c r="C57" s="39"/>
      <c r="D57" s="93">
        <v>37</v>
      </c>
      <c r="E57" s="94" t="s">
        <v>156</v>
      </c>
      <c r="F57" s="14">
        <f>+F58</f>
        <v>4000</v>
      </c>
      <c r="G57" s="14"/>
      <c r="H57" s="14"/>
      <c r="I57" s="14"/>
    </row>
    <row r="58" spans="2:9" x14ac:dyDescent="0.2">
      <c r="B58" s="23"/>
      <c r="C58" s="39"/>
      <c r="D58" s="40">
        <v>372</v>
      </c>
      <c r="E58" s="41" t="s">
        <v>156</v>
      </c>
      <c r="F58" s="14">
        <v>4000</v>
      </c>
      <c r="G58" s="14"/>
      <c r="H58" s="14"/>
      <c r="I58" s="14"/>
    </row>
    <row r="59" spans="2:9" ht="15" x14ac:dyDescent="0.25">
      <c r="B59" s="23"/>
      <c r="C59" s="35" t="s">
        <v>35</v>
      </c>
      <c r="D59" s="127" t="s">
        <v>36</v>
      </c>
      <c r="E59" s="129"/>
      <c r="F59" s="16"/>
      <c r="G59" s="16"/>
      <c r="H59" s="16"/>
      <c r="I59" s="16"/>
    </row>
    <row r="60" spans="2:9" x14ac:dyDescent="0.2">
      <c r="B60" s="34" t="s">
        <v>34</v>
      </c>
      <c r="C60" s="80">
        <v>2101</v>
      </c>
      <c r="D60" s="135" t="s">
        <v>37</v>
      </c>
      <c r="E60" s="136"/>
      <c r="F60" s="44">
        <f>F61+F78</f>
        <v>196972.06</v>
      </c>
      <c r="G60" s="44">
        <f>G61+G78</f>
        <v>220714.46999999997</v>
      </c>
      <c r="H60" s="44">
        <f>H61+H78</f>
        <v>220714.46999999997</v>
      </c>
      <c r="I60" s="44">
        <f>I61+I78</f>
        <v>220714.46999999997</v>
      </c>
    </row>
    <row r="61" spans="2:9" x14ac:dyDescent="0.2">
      <c r="B61" s="42" t="s">
        <v>17</v>
      </c>
      <c r="C61" s="80"/>
      <c r="D61" s="79" t="s">
        <v>113</v>
      </c>
      <c r="E61" s="80"/>
      <c r="F61" s="44">
        <f>+F71+F62</f>
        <v>173143.32</v>
      </c>
      <c r="G61" s="44">
        <f>+G71+G62</f>
        <v>187745.8</v>
      </c>
      <c r="H61" s="44">
        <f>+H71+H62</f>
        <v>187745.8</v>
      </c>
      <c r="I61" s="44">
        <f>+I71+I62</f>
        <v>187745.8</v>
      </c>
    </row>
    <row r="62" spans="2:9" ht="15" x14ac:dyDescent="0.25">
      <c r="B62" s="42"/>
      <c r="C62" s="37" t="s">
        <v>38</v>
      </c>
      <c r="D62" s="110" t="s">
        <v>39</v>
      </c>
      <c r="E62" s="111"/>
      <c r="F62" s="67">
        <f>F64</f>
        <v>78336</v>
      </c>
      <c r="G62" s="38">
        <f>G64</f>
        <v>78792</v>
      </c>
      <c r="H62" s="38">
        <f>H64</f>
        <v>78792</v>
      </c>
      <c r="I62" s="38">
        <f>I64</f>
        <v>78792</v>
      </c>
    </row>
    <row r="63" spans="2:9" ht="15" x14ac:dyDescent="0.25">
      <c r="B63" s="36" t="s">
        <v>20</v>
      </c>
      <c r="C63" s="45"/>
      <c r="D63" s="116" t="s">
        <v>40</v>
      </c>
      <c r="E63" s="117"/>
      <c r="F63" s="13"/>
      <c r="G63" s="13"/>
      <c r="H63" s="13"/>
      <c r="I63" s="13"/>
    </row>
    <row r="64" spans="2:9" ht="15" x14ac:dyDescent="0.25">
      <c r="B64" s="23" t="s">
        <v>23</v>
      </c>
      <c r="C64" s="39"/>
      <c r="D64" s="21">
        <v>3</v>
      </c>
      <c r="E64" s="20" t="s">
        <v>25</v>
      </c>
      <c r="F64" s="13">
        <f>F65+F69</f>
        <v>78336</v>
      </c>
      <c r="G64" s="13">
        <f>G65+G69</f>
        <v>78792</v>
      </c>
      <c r="H64" s="13">
        <f>H65+H69</f>
        <v>78792</v>
      </c>
      <c r="I64" s="13">
        <f>I65+I69</f>
        <v>78792</v>
      </c>
    </row>
    <row r="65" spans="2:9" ht="15" x14ac:dyDescent="0.25">
      <c r="B65" s="23"/>
      <c r="C65" s="39"/>
      <c r="D65" s="21">
        <v>32</v>
      </c>
      <c r="E65" s="20" t="s">
        <v>30</v>
      </c>
      <c r="F65" s="13">
        <f>SUM(F66:F68)</f>
        <v>76136</v>
      </c>
      <c r="G65" s="13">
        <v>76592</v>
      </c>
      <c r="H65" s="13">
        <v>76592</v>
      </c>
      <c r="I65" s="13">
        <v>76592</v>
      </c>
    </row>
    <row r="66" spans="2:9" x14ac:dyDescent="0.2">
      <c r="B66" s="23"/>
      <c r="C66" s="39"/>
      <c r="D66" s="19">
        <v>321</v>
      </c>
      <c r="E66" s="23" t="s">
        <v>31</v>
      </c>
      <c r="F66" s="14">
        <v>15000</v>
      </c>
      <c r="G66" s="14"/>
      <c r="H66" s="14"/>
      <c r="I66" s="14"/>
    </row>
    <row r="67" spans="2:9" x14ac:dyDescent="0.2">
      <c r="B67" s="23"/>
      <c r="C67" s="39"/>
      <c r="D67" s="19">
        <v>322</v>
      </c>
      <c r="E67" s="23" t="s">
        <v>33</v>
      </c>
      <c r="F67" s="14">
        <v>30136</v>
      </c>
      <c r="G67" s="14"/>
      <c r="H67" s="14"/>
      <c r="I67" s="14"/>
    </row>
    <row r="68" spans="2:9" x14ac:dyDescent="0.2">
      <c r="B68" s="23"/>
      <c r="C68" s="39"/>
      <c r="D68" s="19">
        <v>323</v>
      </c>
      <c r="E68" s="23" t="s">
        <v>41</v>
      </c>
      <c r="F68" s="14">
        <v>31000</v>
      </c>
      <c r="G68" s="14"/>
      <c r="H68" s="14"/>
      <c r="I68" s="14"/>
    </row>
    <row r="69" spans="2:9" ht="15" x14ac:dyDescent="0.25">
      <c r="B69" s="23"/>
      <c r="C69" s="39"/>
      <c r="D69" s="21">
        <v>34</v>
      </c>
      <c r="E69" s="20" t="s">
        <v>42</v>
      </c>
      <c r="F69" s="13">
        <f>F70</f>
        <v>2200</v>
      </c>
      <c r="G69" s="13">
        <v>2200</v>
      </c>
      <c r="H69" s="13">
        <v>2200</v>
      </c>
      <c r="I69" s="13">
        <v>2200</v>
      </c>
    </row>
    <row r="70" spans="2:9" x14ac:dyDescent="0.2">
      <c r="B70" s="23"/>
      <c r="C70" s="39"/>
      <c r="D70" s="19">
        <v>343</v>
      </c>
      <c r="E70" s="23" t="s">
        <v>43</v>
      </c>
      <c r="F70" s="14">
        <v>2200</v>
      </c>
      <c r="G70" s="14"/>
      <c r="H70" s="14"/>
      <c r="I70" s="14"/>
    </row>
    <row r="71" spans="2:9" ht="15" x14ac:dyDescent="0.25">
      <c r="B71" s="23"/>
      <c r="C71" s="37" t="s">
        <v>44</v>
      </c>
      <c r="D71" s="110" t="s">
        <v>114</v>
      </c>
      <c r="E71" s="111"/>
      <c r="F71" s="67">
        <f>F73</f>
        <v>94807.32</v>
      </c>
      <c r="G71" s="38">
        <f>G73</f>
        <v>108953.8</v>
      </c>
      <c r="H71" s="38">
        <f>H73</f>
        <v>108953.8</v>
      </c>
      <c r="I71" s="38">
        <f>I73</f>
        <v>108953.8</v>
      </c>
    </row>
    <row r="72" spans="2:9" ht="15" x14ac:dyDescent="0.25">
      <c r="B72" s="36" t="s">
        <v>20</v>
      </c>
      <c r="C72" s="45"/>
      <c r="D72" s="116" t="s">
        <v>40</v>
      </c>
      <c r="E72" s="117"/>
      <c r="F72" s="13"/>
      <c r="G72" s="13"/>
      <c r="H72" s="13"/>
      <c r="I72" s="13"/>
    </row>
    <row r="73" spans="2:9" ht="15" x14ac:dyDescent="0.25">
      <c r="B73" s="23" t="s">
        <v>23</v>
      </c>
      <c r="C73" s="39"/>
      <c r="D73" s="21">
        <v>3</v>
      </c>
      <c r="E73" s="20" t="s">
        <v>25</v>
      </c>
      <c r="F73" s="13">
        <f>F74+F76</f>
        <v>94807.32</v>
      </c>
      <c r="G73" s="13">
        <f>G74+G76</f>
        <v>108953.8</v>
      </c>
      <c r="H73" s="13">
        <f>H74+H76</f>
        <v>108953.8</v>
      </c>
      <c r="I73" s="13">
        <f>I74+I76</f>
        <v>108953.8</v>
      </c>
    </row>
    <row r="74" spans="2:9" ht="15" x14ac:dyDescent="0.25">
      <c r="B74" s="23"/>
      <c r="C74" s="39"/>
      <c r="D74" s="21">
        <v>32</v>
      </c>
      <c r="E74" s="20" t="s">
        <v>30</v>
      </c>
      <c r="F74" s="13">
        <f>SUM(F75:F75)</f>
        <v>3500</v>
      </c>
      <c r="G74" s="13">
        <v>3500</v>
      </c>
      <c r="H74" s="13">
        <v>3500</v>
      </c>
      <c r="I74" s="13">
        <v>3500</v>
      </c>
    </row>
    <row r="75" spans="2:9" x14ac:dyDescent="0.2">
      <c r="B75" s="23"/>
      <c r="C75" s="39"/>
      <c r="D75" s="19">
        <v>323</v>
      </c>
      <c r="E75" s="23" t="s">
        <v>41</v>
      </c>
      <c r="F75" s="14">
        <v>3500</v>
      </c>
      <c r="G75" s="14"/>
      <c r="H75" s="14"/>
      <c r="I75" s="14"/>
    </row>
    <row r="76" spans="2:9" ht="15" x14ac:dyDescent="0.25">
      <c r="B76" s="23"/>
      <c r="C76" s="39"/>
      <c r="D76" s="21">
        <v>37</v>
      </c>
      <c r="E76" s="20" t="s">
        <v>46</v>
      </c>
      <c r="F76" s="13">
        <f>F77</f>
        <v>91307.32</v>
      </c>
      <c r="G76" s="13">
        <v>105453.8</v>
      </c>
      <c r="H76" s="13">
        <v>105453.8</v>
      </c>
      <c r="I76" s="13">
        <v>105453.8</v>
      </c>
    </row>
    <row r="77" spans="2:9" x14ac:dyDescent="0.2">
      <c r="B77" s="23"/>
      <c r="C77" s="39"/>
      <c r="D77" s="19">
        <v>372</v>
      </c>
      <c r="E77" s="23" t="s">
        <v>47</v>
      </c>
      <c r="F77" s="14">
        <v>91307.32</v>
      </c>
      <c r="G77" s="14"/>
      <c r="H77" s="14"/>
      <c r="I77" s="14"/>
    </row>
    <row r="78" spans="2:9" ht="15" x14ac:dyDescent="0.25">
      <c r="B78" s="23"/>
      <c r="C78" s="80">
        <v>2102</v>
      </c>
      <c r="D78" s="137" t="s">
        <v>48</v>
      </c>
      <c r="E78" s="138"/>
      <c r="F78" s="46">
        <f>F79</f>
        <v>23828.739999999998</v>
      </c>
      <c r="G78" s="46">
        <f>G79</f>
        <v>32968.67</v>
      </c>
      <c r="H78" s="46">
        <f>H79</f>
        <v>32968.67</v>
      </c>
      <c r="I78" s="46">
        <f>I79</f>
        <v>32968.67</v>
      </c>
    </row>
    <row r="79" spans="2:9" ht="15" x14ac:dyDescent="0.25">
      <c r="B79" s="42" t="s">
        <v>17</v>
      </c>
      <c r="C79" s="37" t="s">
        <v>49</v>
      </c>
      <c r="D79" s="139" t="s">
        <v>45</v>
      </c>
      <c r="E79" s="140"/>
      <c r="F79" s="67">
        <f>F81</f>
        <v>23828.739999999998</v>
      </c>
      <c r="G79" s="38">
        <f>G81</f>
        <v>32968.67</v>
      </c>
      <c r="H79" s="38">
        <f>H81</f>
        <v>32968.67</v>
      </c>
      <c r="I79" s="38">
        <f>I81</f>
        <v>32968.67</v>
      </c>
    </row>
    <row r="80" spans="2:9" ht="15" x14ac:dyDescent="0.25">
      <c r="B80" s="36" t="s">
        <v>20</v>
      </c>
      <c r="C80" s="45"/>
      <c r="D80" s="116" t="s">
        <v>50</v>
      </c>
      <c r="E80" s="117"/>
      <c r="F80" s="13"/>
      <c r="G80" s="13"/>
      <c r="H80" s="13"/>
      <c r="I80" s="13"/>
    </row>
    <row r="81" spans="2:9" ht="15" x14ac:dyDescent="0.25">
      <c r="B81" s="23" t="s">
        <v>23</v>
      </c>
      <c r="C81" s="39"/>
      <c r="D81" s="21">
        <v>3</v>
      </c>
      <c r="E81" s="20" t="s">
        <v>25</v>
      </c>
      <c r="F81" s="13">
        <f>F82</f>
        <v>23828.739999999998</v>
      </c>
      <c r="G81" s="13">
        <f>G82</f>
        <v>32968.67</v>
      </c>
      <c r="H81" s="13">
        <f>H82</f>
        <v>32968.67</v>
      </c>
      <c r="I81" s="13">
        <f>I82</f>
        <v>32968.67</v>
      </c>
    </row>
    <row r="82" spans="2:9" ht="15" x14ac:dyDescent="0.25">
      <c r="B82" s="23"/>
      <c r="C82" s="39"/>
      <c r="D82" s="21">
        <v>32</v>
      </c>
      <c r="E82" s="20" t="s">
        <v>30</v>
      </c>
      <c r="F82" s="13">
        <f>SUM(F83:F84)</f>
        <v>23828.739999999998</v>
      </c>
      <c r="G82" s="13">
        <v>32968.67</v>
      </c>
      <c r="H82" s="13">
        <v>32968.67</v>
      </c>
      <c r="I82" s="13">
        <v>32968.67</v>
      </c>
    </row>
    <row r="83" spans="2:9" x14ac:dyDescent="0.2">
      <c r="B83" s="23"/>
      <c r="C83" s="39"/>
      <c r="D83" s="19">
        <v>322</v>
      </c>
      <c r="E83" s="23" t="s">
        <v>41</v>
      </c>
      <c r="F83" s="14">
        <v>18000</v>
      </c>
      <c r="G83" s="14"/>
      <c r="H83" s="14"/>
      <c r="I83" s="14"/>
    </row>
    <row r="84" spans="2:9" x14ac:dyDescent="0.2">
      <c r="B84" s="23"/>
      <c r="C84" s="39"/>
      <c r="D84" s="19">
        <v>329</v>
      </c>
      <c r="E84" s="23" t="s">
        <v>32</v>
      </c>
      <c r="F84" s="14">
        <v>5828.74</v>
      </c>
      <c r="G84" s="14"/>
      <c r="H84" s="14"/>
      <c r="I84" s="14"/>
    </row>
    <row r="85" spans="2:9" ht="28.5" x14ac:dyDescent="0.2">
      <c r="B85" s="23"/>
      <c r="C85" s="30" t="s">
        <v>13</v>
      </c>
      <c r="D85" s="31" t="s">
        <v>14</v>
      </c>
      <c r="E85" s="9" t="s">
        <v>1</v>
      </c>
      <c r="F85" s="32" t="s">
        <v>126</v>
      </c>
      <c r="G85" s="10" t="s">
        <v>2</v>
      </c>
      <c r="H85" s="10" t="s">
        <v>112</v>
      </c>
      <c r="I85" s="10" t="s">
        <v>112</v>
      </c>
    </row>
    <row r="86" spans="2:9" ht="15" x14ac:dyDescent="0.25">
      <c r="B86" s="29"/>
      <c r="C86" s="50" t="s">
        <v>52</v>
      </c>
      <c r="D86" s="110" t="s">
        <v>53</v>
      </c>
      <c r="E86" s="111"/>
      <c r="F86" s="38">
        <f>F88+F97+F105</f>
        <v>241000</v>
      </c>
      <c r="G86" s="38">
        <f>G89+G98+G105</f>
        <v>243500</v>
      </c>
      <c r="H86" s="38">
        <f>H89+H98+H105</f>
        <v>243500</v>
      </c>
      <c r="I86" s="38">
        <f>I89+I98+I105</f>
        <v>243500</v>
      </c>
    </row>
    <row r="87" spans="2:9" ht="15" x14ac:dyDescent="0.25">
      <c r="B87" s="49" t="s">
        <v>20</v>
      </c>
      <c r="C87" s="45"/>
      <c r="D87" s="112" t="s">
        <v>136</v>
      </c>
      <c r="E87" s="113"/>
      <c r="F87" s="13"/>
      <c r="G87" s="13"/>
      <c r="H87" s="13"/>
      <c r="I87" s="13"/>
    </row>
    <row r="88" spans="2:9" ht="15" x14ac:dyDescent="0.25">
      <c r="B88" s="23" t="s">
        <v>23</v>
      </c>
      <c r="C88" s="39"/>
      <c r="D88" s="21">
        <v>3</v>
      </c>
      <c r="E88" s="20" t="s">
        <v>25</v>
      </c>
      <c r="F88" s="69">
        <f>F89</f>
        <v>3500</v>
      </c>
      <c r="G88" s="13">
        <v>3500</v>
      </c>
      <c r="H88" s="13">
        <v>3500</v>
      </c>
      <c r="I88" s="13">
        <v>3500</v>
      </c>
    </row>
    <row r="89" spans="2:9" ht="15" x14ac:dyDescent="0.25">
      <c r="B89" s="23"/>
      <c r="C89" s="39"/>
      <c r="D89" s="21">
        <v>32</v>
      </c>
      <c r="E89" s="20" t="s">
        <v>30</v>
      </c>
      <c r="F89" s="13">
        <f>F90</f>
        <v>3500</v>
      </c>
      <c r="G89" s="13">
        <v>3500</v>
      </c>
      <c r="H89" s="13">
        <v>3500</v>
      </c>
      <c r="I89" s="13">
        <v>3500</v>
      </c>
    </row>
    <row r="90" spans="2:9" ht="15" x14ac:dyDescent="0.25">
      <c r="B90" s="23"/>
      <c r="C90" s="39"/>
      <c r="D90" s="19">
        <v>322</v>
      </c>
      <c r="E90" s="23" t="s">
        <v>33</v>
      </c>
      <c r="F90" s="14">
        <v>3500</v>
      </c>
      <c r="G90" s="13"/>
      <c r="H90" s="13"/>
      <c r="I90" s="13"/>
    </row>
    <row r="91" spans="2:9" ht="15" x14ac:dyDescent="0.25">
      <c r="B91" s="23"/>
      <c r="C91" s="45"/>
      <c r="D91" s="112" t="s">
        <v>137</v>
      </c>
      <c r="E91" s="113"/>
      <c r="F91" s="14"/>
      <c r="G91" s="13"/>
      <c r="H91" s="13"/>
      <c r="I91" s="13"/>
    </row>
    <row r="92" spans="2:9" ht="15" x14ac:dyDescent="0.25">
      <c r="B92" s="23" t="s">
        <v>23</v>
      </c>
      <c r="C92" s="39"/>
      <c r="D92" s="21">
        <v>3</v>
      </c>
      <c r="E92" s="20" t="s">
        <v>25</v>
      </c>
      <c r="F92" s="14"/>
      <c r="G92" s="13"/>
      <c r="H92" s="13"/>
      <c r="I92" s="13"/>
    </row>
    <row r="93" spans="2:9" ht="15" x14ac:dyDescent="0.25">
      <c r="B93" s="23"/>
      <c r="C93" s="39"/>
      <c r="D93" s="21">
        <v>32</v>
      </c>
      <c r="E93" s="20" t="s">
        <v>30</v>
      </c>
      <c r="F93" s="14"/>
      <c r="G93" s="13"/>
      <c r="H93" s="13"/>
      <c r="I93" s="13"/>
    </row>
    <row r="94" spans="2:9" ht="15" x14ac:dyDescent="0.25">
      <c r="B94" s="23"/>
      <c r="C94" s="39"/>
      <c r="D94" s="19">
        <v>322</v>
      </c>
      <c r="E94" s="23" t="s">
        <v>33</v>
      </c>
      <c r="F94" s="14">
        <v>14400</v>
      </c>
      <c r="G94" s="13"/>
      <c r="H94" s="13"/>
      <c r="I94" s="13"/>
    </row>
    <row r="95" spans="2:9" ht="15" x14ac:dyDescent="0.25">
      <c r="B95" s="23"/>
      <c r="C95" s="45"/>
      <c r="D95" s="112" t="s">
        <v>89</v>
      </c>
      <c r="E95" s="113"/>
      <c r="F95" s="13"/>
      <c r="G95" s="13"/>
      <c r="H95" s="13"/>
      <c r="I95" s="13"/>
    </row>
    <row r="96" spans="2:9" x14ac:dyDescent="0.2">
      <c r="B96" s="23" t="s">
        <v>23</v>
      </c>
      <c r="I96" s="2"/>
    </row>
    <row r="97" spans="2:19" ht="15" x14ac:dyDescent="0.25">
      <c r="B97" s="23"/>
      <c r="C97" s="39"/>
      <c r="D97" s="21">
        <v>3</v>
      </c>
      <c r="E97" s="20" t="s">
        <v>25</v>
      </c>
      <c r="F97" s="13">
        <f>F98+F102</f>
        <v>62500</v>
      </c>
      <c r="G97" s="13"/>
      <c r="H97" s="13"/>
      <c r="I97" s="13"/>
    </row>
    <row r="98" spans="2:19" ht="15" x14ac:dyDescent="0.25">
      <c r="B98" s="23"/>
      <c r="C98" s="39"/>
      <c r="D98" s="21">
        <v>32</v>
      </c>
      <c r="E98" s="20" t="s">
        <v>30</v>
      </c>
      <c r="F98" s="13">
        <f>F99+F100+F101</f>
        <v>62000</v>
      </c>
      <c r="G98" s="13">
        <v>60000</v>
      </c>
      <c r="H98" s="13">
        <v>60000</v>
      </c>
      <c r="I98" s="13">
        <v>60000</v>
      </c>
    </row>
    <row r="99" spans="2:19" ht="15" x14ac:dyDescent="0.25">
      <c r="B99" s="23"/>
      <c r="C99" s="39"/>
      <c r="D99" s="19">
        <v>322</v>
      </c>
      <c r="E99" s="23" t="s">
        <v>33</v>
      </c>
      <c r="F99" s="14">
        <v>45000</v>
      </c>
      <c r="G99" s="13"/>
      <c r="H99" s="13"/>
      <c r="I99" s="13"/>
    </row>
    <row r="100" spans="2:19" ht="15" x14ac:dyDescent="0.25">
      <c r="B100" s="23"/>
      <c r="C100" s="39"/>
      <c r="D100" s="40">
        <v>323</v>
      </c>
      <c r="E100" s="23" t="s">
        <v>41</v>
      </c>
      <c r="F100" s="14">
        <v>14000</v>
      </c>
      <c r="G100" s="13"/>
      <c r="H100" s="13"/>
      <c r="I100" s="13"/>
    </row>
    <row r="101" spans="2:19" ht="15" x14ac:dyDescent="0.25">
      <c r="B101" s="23"/>
      <c r="C101" s="39"/>
      <c r="D101" s="40">
        <v>329</v>
      </c>
      <c r="E101" s="23" t="s">
        <v>32</v>
      </c>
      <c r="F101" s="14">
        <v>3000</v>
      </c>
      <c r="G101" s="13"/>
      <c r="H101" s="13"/>
      <c r="I101" s="13"/>
    </row>
    <row r="102" spans="2:19" ht="15" x14ac:dyDescent="0.25">
      <c r="B102" s="23"/>
      <c r="C102" s="39"/>
      <c r="D102" s="21">
        <v>34</v>
      </c>
      <c r="E102" s="20" t="s">
        <v>42</v>
      </c>
      <c r="F102" s="13">
        <f>+F103</f>
        <v>500</v>
      </c>
      <c r="G102" s="13">
        <v>500</v>
      </c>
      <c r="H102" s="13">
        <v>500</v>
      </c>
      <c r="I102" s="13">
        <v>500</v>
      </c>
    </row>
    <row r="103" spans="2:19" ht="15" x14ac:dyDescent="0.25">
      <c r="B103" s="23"/>
      <c r="C103" s="39"/>
      <c r="D103" s="19">
        <v>343</v>
      </c>
      <c r="E103" s="23" t="s">
        <v>43</v>
      </c>
      <c r="F103" s="14">
        <v>500</v>
      </c>
      <c r="G103" s="13"/>
      <c r="H103" s="13"/>
      <c r="I103" s="13"/>
    </row>
    <row r="104" spans="2:19" ht="15" x14ac:dyDescent="0.25">
      <c r="B104" s="23"/>
      <c r="C104" s="39"/>
      <c r="D104" s="112" t="s">
        <v>88</v>
      </c>
      <c r="E104" s="113"/>
      <c r="F104" s="14"/>
      <c r="G104" s="13"/>
      <c r="H104" s="13"/>
      <c r="I104" s="13"/>
    </row>
    <row r="105" spans="2:19" ht="15" x14ac:dyDescent="0.25">
      <c r="B105" s="23" t="s">
        <v>23</v>
      </c>
      <c r="C105" s="39"/>
      <c r="D105" s="21">
        <v>32</v>
      </c>
      <c r="E105" s="20" t="s">
        <v>30</v>
      </c>
      <c r="F105" s="13">
        <f>SUM(F106:F108)</f>
        <v>175000</v>
      </c>
      <c r="G105" s="13">
        <v>180000</v>
      </c>
      <c r="H105" s="13">
        <v>180000</v>
      </c>
      <c r="I105" s="13">
        <v>180000</v>
      </c>
    </row>
    <row r="106" spans="2:19" x14ac:dyDescent="0.2">
      <c r="B106" s="23"/>
      <c r="C106" s="39"/>
      <c r="D106" s="19">
        <v>322</v>
      </c>
      <c r="E106" s="23" t="s">
        <v>33</v>
      </c>
      <c r="F106" s="14">
        <v>168000</v>
      </c>
      <c r="G106" s="14"/>
      <c r="H106" s="14"/>
      <c r="I106" s="14"/>
      <c r="Q106" s="1">
        <v>1616</v>
      </c>
      <c r="R106" s="1">
        <v>423</v>
      </c>
      <c r="S106" s="1">
        <f>SUM(I106:R106)</f>
        <v>2039</v>
      </c>
    </row>
    <row r="107" spans="2:19" x14ac:dyDescent="0.2">
      <c r="B107" s="23"/>
      <c r="C107" s="39"/>
      <c r="D107" s="19">
        <v>323</v>
      </c>
      <c r="E107" s="23" t="s">
        <v>41</v>
      </c>
      <c r="F107" s="14">
        <v>6000</v>
      </c>
      <c r="G107" s="14"/>
      <c r="H107" s="14"/>
      <c r="I107" s="14"/>
      <c r="S107" s="1">
        <f>SUM(I107:R107)</f>
        <v>0</v>
      </c>
    </row>
    <row r="108" spans="2:19" x14ac:dyDescent="0.2">
      <c r="B108" s="23"/>
      <c r="C108" s="39"/>
      <c r="D108" s="19">
        <v>329</v>
      </c>
      <c r="E108" s="23" t="s">
        <v>32</v>
      </c>
      <c r="F108" s="14">
        <v>1000</v>
      </c>
      <c r="G108" s="14"/>
      <c r="H108" s="14"/>
      <c r="I108" s="14"/>
    </row>
    <row r="109" spans="2:19" ht="19.5" customHeight="1" x14ac:dyDescent="0.25">
      <c r="B109" s="23"/>
      <c r="C109" s="50" t="s">
        <v>55</v>
      </c>
      <c r="D109" s="110" t="s">
        <v>56</v>
      </c>
      <c r="E109" s="111"/>
      <c r="F109" s="38">
        <f>F112+F116+F119</f>
        <v>168650</v>
      </c>
      <c r="G109" s="38">
        <f>G112+G116+G119</f>
        <v>153147.29999999999</v>
      </c>
      <c r="H109" s="38">
        <f>H112+H116+H119</f>
        <v>153147.29999999999</v>
      </c>
      <c r="I109" s="38">
        <f>I112+I116+I119</f>
        <v>153147.29999999999</v>
      </c>
    </row>
    <row r="110" spans="2:19" ht="15" x14ac:dyDescent="0.25">
      <c r="B110" s="49" t="s">
        <v>20</v>
      </c>
      <c r="C110" s="39"/>
      <c r="D110" s="112" t="s">
        <v>72</v>
      </c>
      <c r="E110" s="113"/>
      <c r="F110" s="14"/>
      <c r="G110" s="13"/>
      <c r="H110" s="13"/>
      <c r="I110" s="13"/>
    </row>
    <row r="111" spans="2:19" ht="15" x14ac:dyDescent="0.25">
      <c r="B111" s="23" t="s">
        <v>23</v>
      </c>
      <c r="C111" s="39"/>
      <c r="D111" s="21">
        <v>3</v>
      </c>
      <c r="E111" s="20" t="s">
        <v>25</v>
      </c>
      <c r="F111" s="66">
        <f>+F112+F116</f>
        <v>111650</v>
      </c>
      <c r="G111" s="66">
        <f>+G112+G116</f>
        <v>107147.3</v>
      </c>
      <c r="H111" s="66">
        <f>+H112+H116</f>
        <v>107147.3</v>
      </c>
      <c r="I111" s="66">
        <f>+I112+I116</f>
        <v>107147.3</v>
      </c>
    </row>
    <row r="112" spans="2:19" ht="15" x14ac:dyDescent="0.25">
      <c r="B112" s="23"/>
      <c r="C112" s="39"/>
      <c r="D112" s="21">
        <v>31</v>
      </c>
      <c r="E112" s="20" t="s">
        <v>26</v>
      </c>
      <c r="F112" s="13">
        <f>SUM(F113:F115)</f>
        <v>109450</v>
      </c>
      <c r="G112" s="13">
        <v>100000</v>
      </c>
      <c r="H112" s="13">
        <v>100000</v>
      </c>
      <c r="I112" s="13">
        <v>100000</v>
      </c>
    </row>
    <row r="113" spans="2:9" ht="15" x14ac:dyDescent="0.25">
      <c r="B113" s="23"/>
      <c r="C113" s="39"/>
      <c r="D113" s="19">
        <v>311</v>
      </c>
      <c r="E113" s="23" t="s">
        <v>27</v>
      </c>
      <c r="F113" s="14">
        <v>93307.8</v>
      </c>
      <c r="G113" s="13"/>
      <c r="H113" s="13"/>
      <c r="I113" s="13"/>
    </row>
    <row r="114" spans="2:9" ht="15" x14ac:dyDescent="0.25">
      <c r="B114" s="23"/>
      <c r="C114" s="39"/>
      <c r="D114" s="19">
        <v>312</v>
      </c>
      <c r="E114" s="23" t="s">
        <v>28</v>
      </c>
      <c r="F114" s="14">
        <v>0</v>
      </c>
      <c r="G114" s="13"/>
      <c r="H114" s="13"/>
      <c r="I114" s="13"/>
    </row>
    <row r="115" spans="2:9" ht="15" x14ac:dyDescent="0.25">
      <c r="B115" s="23"/>
      <c r="C115" s="39"/>
      <c r="D115" s="19">
        <v>313</v>
      </c>
      <c r="E115" s="23" t="s">
        <v>29</v>
      </c>
      <c r="F115" s="14">
        <v>16142.2</v>
      </c>
      <c r="G115" s="13"/>
      <c r="H115" s="13"/>
      <c r="I115" s="13"/>
    </row>
    <row r="116" spans="2:9" ht="15" x14ac:dyDescent="0.25">
      <c r="B116" s="23"/>
      <c r="C116" s="39"/>
      <c r="D116" s="21">
        <v>32</v>
      </c>
      <c r="E116" s="20" t="s">
        <v>30</v>
      </c>
      <c r="F116" s="13">
        <f>SUM(F117:F117)</f>
        <v>2200</v>
      </c>
      <c r="G116" s="13">
        <v>7147.3</v>
      </c>
      <c r="H116" s="13">
        <v>7147.3</v>
      </c>
      <c r="I116" s="13">
        <v>7147.3</v>
      </c>
    </row>
    <row r="117" spans="2:9" x14ac:dyDescent="0.2">
      <c r="B117" s="23"/>
      <c r="C117" s="39"/>
      <c r="D117" s="19">
        <v>321</v>
      </c>
      <c r="E117" s="23" t="s">
        <v>31</v>
      </c>
      <c r="F117" s="14">
        <v>2200</v>
      </c>
      <c r="G117" s="14"/>
      <c r="H117" s="14"/>
      <c r="I117" s="14"/>
    </row>
    <row r="118" spans="2:9" ht="15" x14ac:dyDescent="0.25">
      <c r="B118" s="23"/>
      <c r="C118" s="39"/>
      <c r="D118" s="112" t="s">
        <v>54</v>
      </c>
      <c r="E118" s="113"/>
      <c r="F118" s="14"/>
      <c r="G118" s="13"/>
      <c r="H118" s="13"/>
      <c r="I118" s="13"/>
    </row>
    <row r="119" spans="2:9" ht="15" x14ac:dyDescent="0.25">
      <c r="B119" s="23" t="s">
        <v>23</v>
      </c>
      <c r="C119" s="39"/>
      <c r="D119" s="21">
        <v>32</v>
      </c>
      <c r="E119" s="20" t="s">
        <v>30</v>
      </c>
      <c r="F119" s="13">
        <f>SUM(F120:F122)</f>
        <v>57000</v>
      </c>
      <c r="G119" s="13">
        <v>46000</v>
      </c>
      <c r="H119" s="13">
        <v>46000</v>
      </c>
      <c r="I119" s="13">
        <v>46000</v>
      </c>
    </row>
    <row r="120" spans="2:9" x14ac:dyDescent="0.2">
      <c r="B120" s="23"/>
      <c r="C120" s="39"/>
      <c r="D120" s="19">
        <v>322</v>
      </c>
      <c r="E120" s="23" t="s">
        <v>33</v>
      </c>
      <c r="F120" s="14">
        <v>50000</v>
      </c>
      <c r="G120" s="14"/>
      <c r="H120" s="14"/>
      <c r="I120" s="14"/>
    </row>
    <row r="121" spans="2:9" x14ac:dyDescent="0.2">
      <c r="B121" s="23"/>
      <c r="C121" s="39"/>
      <c r="D121" s="19">
        <v>323</v>
      </c>
      <c r="E121" s="23" t="s">
        <v>41</v>
      </c>
      <c r="F121" s="14">
        <v>5000</v>
      </c>
      <c r="G121" s="14"/>
      <c r="H121" s="14"/>
      <c r="I121" s="14"/>
    </row>
    <row r="122" spans="2:9" x14ac:dyDescent="0.2">
      <c r="B122" s="23"/>
      <c r="C122" s="39"/>
      <c r="D122" s="19">
        <v>329</v>
      </c>
      <c r="E122" s="23" t="s">
        <v>32</v>
      </c>
      <c r="F122" s="14">
        <v>2000</v>
      </c>
      <c r="G122" s="14"/>
      <c r="H122" s="14"/>
      <c r="I122" s="14"/>
    </row>
    <row r="123" spans="2:9" x14ac:dyDescent="0.2">
      <c r="B123" s="23"/>
      <c r="C123" s="39"/>
      <c r="D123" s="40"/>
      <c r="E123" s="41"/>
      <c r="F123" s="14"/>
      <c r="G123" s="14"/>
      <c r="H123" s="14"/>
      <c r="I123" s="14"/>
    </row>
    <row r="124" spans="2:9" x14ac:dyDescent="0.2">
      <c r="B124" s="23"/>
      <c r="C124" s="39"/>
      <c r="D124" s="40"/>
      <c r="E124" s="41"/>
      <c r="F124" s="14"/>
      <c r="G124" s="14"/>
      <c r="H124" s="14"/>
      <c r="I124" s="14"/>
    </row>
    <row r="125" spans="2:9" x14ac:dyDescent="0.2">
      <c r="B125" s="23"/>
      <c r="C125" s="39"/>
      <c r="D125" s="40"/>
      <c r="E125" s="41"/>
      <c r="F125" s="14"/>
      <c r="G125" s="14"/>
      <c r="H125" s="14"/>
      <c r="I125" s="14"/>
    </row>
    <row r="126" spans="2:9" ht="28.5" x14ac:dyDescent="0.2">
      <c r="B126" s="23"/>
      <c r="C126" s="30" t="s">
        <v>13</v>
      </c>
      <c r="D126" s="31" t="s">
        <v>14</v>
      </c>
      <c r="E126" s="9" t="s">
        <v>1</v>
      </c>
      <c r="F126" s="32" t="s">
        <v>126</v>
      </c>
      <c r="G126" s="10" t="s">
        <v>2</v>
      </c>
      <c r="H126" s="10" t="s">
        <v>112</v>
      </c>
      <c r="I126" s="10" t="s">
        <v>112</v>
      </c>
    </row>
    <row r="127" spans="2:9" ht="15" x14ac:dyDescent="0.25">
      <c r="B127" s="29"/>
      <c r="C127" s="50" t="s">
        <v>90</v>
      </c>
      <c r="D127" s="110" t="s">
        <v>91</v>
      </c>
      <c r="E127" s="111"/>
      <c r="F127" s="38">
        <f>+F129+F133+F141+F146</f>
        <v>160880</v>
      </c>
      <c r="G127" s="38">
        <f>+G129+G133+G141++G146</f>
        <v>174000</v>
      </c>
      <c r="H127" s="38">
        <f>+H133+H141</f>
        <v>64000</v>
      </c>
      <c r="I127" s="38">
        <f>+I133+I141</f>
        <v>64000</v>
      </c>
    </row>
    <row r="128" spans="2:9" ht="15" x14ac:dyDescent="0.25">
      <c r="B128" s="49" t="s">
        <v>20</v>
      </c>
      <c r="C128" s="39"/>
      <c r="D128" s="112" t="s">
        <v>72</v>
      </c>
      <c r="E128" s="113"/>
      <c r="F128" s="14"/>
      <c r="G128" s="13"/>
      <c r="H128" s="13"/>
      <c r="I128" s="13"/>
    </row>
    <row r="129" spans="2:9" ht="15" x14ac:dyDescent="0.25">
      <c r="B129" s="23" t="s">
        <v>23</v>
      </c>
      <c r="C129" s="39"/>
      <c r="D129" s="21">
        <v>3</v>
      </c>
      <c r="E129" s="20" t="s">
        <v>25</v>
      </c>
      <c r="F129" s="66">
        <f>+F130</f>
        <v>0</v>
      </c>
      <c r="G129" s="66">
        <f>+G130</f>
        <v>10000</v>
      </c>
      <c r="H129" s="66">
        <f>+H130</f>
        <v>10000</v>
      </c>
      <c r="I129" s="66">
        <f>+I130</f>
        <v>10000</v>
      </c>
    </row>
    <row r="130" spans="2:9" ht="15" x14ac:dyDescent="0.25">
      <c r="B130" s="23"/>
      <c r="C130" s="39"/>
      <c r="D130" s="21">
        <v>32</v>
      </c>
      <c r="E130" s="20" t="s">
        <v>30</v>
      </c>
      <c r="F130" s="13">
        <f>SUM(F131:F131)</f>
        <v>0</v>
      </c>
      <c r="G130" s="13">
        <v>10000</v>
      </c>
      <c r="H130" s="13">
        <v>10000</v>
      </c>
      <c r="I130" s="13">
        <v>10000</v>
      </c>
    </row>
    <row r="131" spans="2:9" x14ac:dyDescent="0.2">
      <c r="B131" s="23"/>
      <c r="C131" s="39"/>
      <c r="D131" s="19">
        <v>322</v>
      </c>
      <c r="E131" s="23" t="s">
        <v>33</v>
      </c>
      <c r="F131" s="14"/>
      <c r="G131" s="14"/>
      <c r="H131" s="14"/>
      <c r="I131" s="14"/>
    </row>
    <row r="132" spans="2:9" ht="15" x14ac:dyDescent="0.25">
      <c r="B132" s="23"/>
      <c r="C132" s="39"/>
      <c r="D132" s="112" t="s">
        <v>93</v>
      </c>
      <c r="E132" s="113"/>
      <c r="F132" s="14"/>
      <c r="G132" s="13"/>
      <c r="H132" s="13"/>
      <c r="I132" s="13"/>
    </row>
    <row r="133" spans="2:9" ht="15" x14ac:dyDescent="0.25">
      <c r="B133" s="23" t="s">
        <v>23</v>
      </c>
      <c r="C133" s="39"/>
      <c r="D133" s="21">
        <v>3</v>
      </c>
      <c r="E133" s="20" t="s">
        <v>25</v>
      </c>
      <c r="F133" s="13">
        <f>+F134+F138</f>
        <v>50000</v>
      </c>
      <c r="G133" s="13">
        <v>57000</v>
      </c>
      <c r="H133" s="13">
        <v>57000</v>
      </c>
      <c r="I133" s="13">
        <v>57000</v>
      </c>
    </row>
    <row r="134" spans="2:9" ht="15" x14ac:dyDescent="0.25">
      <c r="B134" s="23"/>
      <c r="C134" s="39"/>
      <c r="D134" s="21">
        <v>32</v>
      </c>
      <c r="E134" s="20" t="s">
        <v>30</v>
      </c>
      <c r="F134" s="14">
        <f>SUM(F135:F137)</f>
        <v>49000</v>
      </c>
      <c r="G134" s="13">
        <v>56000</v>
      </c>
      <c r="H134" s="13">
        <v>56000</v>
      </c>
      <c r="I134" s="13">
        <v>56000</v>
      </c>
    </row>
    <row r="135" spans="2:9" ht="15" x14ac:dyDescent="0.25">
      <c r="B135" s="23"/>
      <c r="C135" s="39"/>
      <c r="D135" s="19">
        <v>322</v>
      </c>
      <c r="E135" s="23" t="s">
        <v>33</v>
      </c>
      <c r="F135" s="14">
        <v>5000</v>
      </c>
      <c r="G135" s="13"/>
      <c r="H135" s="13"/>
      <c r="I135" s="13"/>
    </row>
    <row r="136" spans="2:9" ht="15" x14ac:dyDescent="0.25">
      <c r="B136" s="23"/>
      <c r="C136" s="39"/>
      <c r="D136" s="40">
        <v>323</v>
      </c>
      <c r="E136" s="23" t="s">
        <v>124</v>
      </c>
      <c r="F136" s="14">
        <v>35000</v>
      </c>
      <c r="G136" s="13"/>
      <c r="H136" s="13"/>
      <c r="I136" s="13"/>
    </row>
    <row r="137" spans="2:9" ht="15" x14ac:dyDescent="0.25">
      <c r="B137" s="23"/>
      <c r="C137" s="39"/>
      <c r="D137" s="40">
        <v>329</v>
      </c>
      <c r="E137" s="23" t="s">
        <v>92</v>
      </c>
      <c r="F137" s="14">
        <v>9000</v>
      </c>
      <c r="G137" s="13"/>
      <c r="H137" s="13"/>
      <c r="I137" s="13"/>
    </row>
    <row r="138" spans="2:9" ht="15" x14ac:dyDescent="0.25">
      <c r="B138" s="23"/>
      <c r="C138" s="39"/>
      <c r="D138" s="21">
        <v>38</v>
      </c>
      <c r="E138" s="20" t="s">
        <v>95</v>
      </c>
      <c r="F138" s="13">
        <v>1000</v>
      </c>
      <c r="G138" s="13">
        <v>1000</v>
      </c>
      <c r="H138" s="13">
        <v>1000</v>
      </c>
      <c r="I138" s="13">
        <v>1000</v>
      </c>
    </row>
    <row r="139" spans="2:9" ht="15" x14ac:dyDescent="0.25">
      <c r="B139" s="23"/>
      <c r="C139" s="39"/>
      <c r="D139" s="19">
        <v>381</v>
      </c>
      <c r="E139" s="23" t="s">
        <v>96</v>
      </c>
      <c r="F139" s="14">
        <v>1000</v>
      </c>
      <c r="G139" s="13"/>
      <c r="H139" s="13"/>
      <c r="I139" s="13"/>
    </row>
    <row r="140" spans="2:9" ht="15" x14ac:dyDescent="0.25">
      <c r="B140" s="23"/>
      <c r="C140" s="39"/>
      <c r="D140" s="112" t="s">
        <v>98</v>
      </c>
      <c r="E140" s="113"/>
      <c r="F140" s="14"/>
      <c r="G140" s="13"/>
      <c r="H140" s="13"/>
      <c r="I140" s="13"/>
    </row>
    <row r="141" spans="2:9" ht="15" x14ac:dyDescent="0.25">
      <c r="B141" s="23" t="s">
        <v>23</v>
      </c>
      <c r="C141" s="39"/>
      <c r="D141" s="21">
        <v>3</v>
      </c>
      <c r="E141" s="20" t="s">
        <v>25</v>
      </c>
      <c r="F141" s="69">
        <f>+F142</f>
        <v>6000</v>
      </c>
      <c r="G141" s="69">
        <v>7000</v>
      </c>
      <c r="H141" s="69">
        <v>7000</v>
      </c>
      <c r="I141" s="69">
        <v>7000</v>
      </c>
    </row>
    <row r="142" spans="2:9" ht="15" x14ac:dyDescent="0.25">
      <c r="B142" s="23"/>
      <c r="C142" s="39"/>
      <c r="D142" s="21">
        <v>32</v>
      </c>
      <c r="E142" s="20" t="s">
        <v>30</v>
      </c>
      <c r="F142" s="14">
        <f>+F143+F144</f>
        <v>6000</v>
      </c>
      <c r="G142" s="13">
        <v>7000</v>
      </c>
      <c r="H142" s="13">
        <v>7000</v>
      </c>
      <c r="I142" s="13">
        <v>7000</v>
      </c>
    </row>
    <row r="143" spans="2:9" ht="15" x14ac:dyDescent="0.25">
      <c r="B143" s="23"/>
      <c r="C143" s="39"/>
      <c r="D143" s="40">
        <v>323</v>
      </c>
      <c r="E143" s="23" t="s">
        <v>94</v>
      </c>
      <c r="F143" s="14">
        <v>6000</v>
      </c>
      <c r="G143" s="13"/>
      <c r="H143" s="13"/>
      <c r="I143" s="13"/>
    </row>
    <row r="144" spans="2:9" ht="15" x14ac:dyDescent="0.25">
      <c r="B144" s="23"/>
      <c r="C144" s="39"/>
      <c r="D144" s="40">
        <v>329</v>
      </c>
      <c r="E144" s="23" t="s">
        <v>32</v>
      </c>
      <c r="F144" s="14"/>
      <c r="G144" s="13"/>
      <c r="H144" s="13"/>
      <c r="I144" s="13"/>
    </row>
    <row r="145" spans="2:9" ht="15" x14ac:dyDescent="0.25">
      <c r="B145" s="23"/>
      <c r="C145" s="39"/>
      <c r="D145" s="112" t="s">
        <v>122</v>
      </c>
      <c r="E145" s="113"/>
      <c r="F145" s="14"/>
      <c r="G145" s="13"/>
      <c r="H145" s="13"/>
      <c r="I145" s="13"/>
    </row>
    <row r="146" spans="2:9" ht="15" x14ac:dyDescent="0.25">
      <c r="B146" s="23" t="s">
        <v>23</v>
      </c>
      <c r="C146" s="39"/>
      <c r="D146" s="21">
        <v>3</v>
      </c>
      <c r="E146" s="20" t="s">
        <v>25</v>
      </c>
      <c r="F146" s="69">
        <f>+F147</f>
        <v>104880</v>
      </c>
      <c r="G146" s="69">
        <f>G147</f>
        <v>100000</v>
      </c>
      <c r="H146" s="69">
        <f>H147</f>
        <v>100000</v>
      </c>
      <c r="I146" s="69">
        <f>I147</f>
        <v>100000</v>
      </c>
    </row>
    <row r="147" spans="2:9" ht="15" x14ac:dyDescent="0.25">
      <c r="B147" s="23"/>
      <c r="C147" s="39"/>
      <c r="D147" s="21">
        <v>32</v>
      </c>
      <c r="E147" s="20" t="s">
        <v>30</v>
      </c>
      <c r="F147" s="14">
        <f>+F148+F149</f>
        <v>104880</v>
      </c>
      <c r="G147" s="13">
        <v>100000</v>
      </c>
      <c r="H147" s="13">
        <v>100000</v>
      </c>
      <c r="I147" s="13">
        <v>100000</v>
      </c>
    </row>
    <row r="148" spans="2:9" ht="15" x14ac:dyDescent="0.25">
      <c r="B148" s="23"/>
      <c r="C148" s="39"/>
      <c r="D148" s="40">
        <v>323</v>
      </c>
      <c r="E148" s="23" t="s">
        <v>123</v>
      </c>
      <c r="F148" s="14">
        <v>83600</v>
      </c>
      <c r="G148" s="13"/>
      <c r="H148" s="13"/>
      <c r="I148" s="13"/>
    </row>
    <row r="149" spans="2:9" ht="15" x14ac:dyDescent="0.25">
      <c r="B149" s="23"/>
      <c r="C149" s="39"/>
      <c r="D149" s="40">
        <v>329</v>
      </c>
      <c r="E149" s="23" t="s">
        <v>32</v>
      </c>
      <c r="F149" s="14">
        <v>21280</v>
      </c>
      <c r="G149" s="13"/>
      <c r="H149" s="13"/>
      <c r="I149" s="13"/>
    </row>
    <row r="150" spans="2:9" ht="15" x14ac:dyDescent="0.25">
      <c r="B150" s="23"/>
      <c r="C150" s="50" t="s">
        <v>115</v>
      </c>
      <c r="D150" s="110" t="s">
        <v>116</v>
      </c>
      <c r="E150" s="111"/>
      <c r="F150" s="38">
        <f>+F152</f>
        <v>500</v>
      </c>
      <c r="G150" s="38">
        <f>G152</f>
        <v>500</v>
      </c>
      <c r="H150" s="38">
        <f>H152</f>
        <v>500</v>
      </c>
      <c r="I150" s="38">
        <f>I152</f>
        <v>500</v>
      </c>
    </row>
    <row r="151" spans="2:9" ht="15" x14ac:dyDescent="0.25">
      <c r="B151" s="49" t="s">
        <v>20</v>
      </c>
      <c r="C151" s="39"/>
      <c r="D151" s="112" t="s">
        <v>72</v>
      </c>
      <c r="E151" s="113"/>
      <c r="F151" s="14"/>
      <c r="G151" s="13"/>
      <c r="H151" s="13"/>
      <c r="I151" s="13"/>
    </row>
    <row r="152" spans="2:9" ht="15" x14ac:dyDescent="0.25">
      <c r="B152" s="23" t="s">
        <v>23</v>
      </c>
      <c r="C152" s="39"/>
      <c r="D152" s="21">
        <v>3</v>
      </c>
      <c r="E152" s="20" t="s">
        <v>25</v>
      </c>
      <c r="F152" s="66">
        <f>F153</f>
        <v>500</v>
      </c>
      <c r="G152" s="66">
        <v>500</v>
      </c>
      <c r="H152" s="66">
        <v>500</v>
      </c>
      <c r="I152" s="66">
        <v>500</v>
      </c>
    </row>
    <row r="153" spans="2:9" ht="15" x14ac:dyDescent="0.25">
      <c r="B153" s="23"/>
      <c r="C153" s="39"/>
      <c r="D153" s="21">
        <v>32</v>
      </c>
      <c r="E153" s="20" t="s">
        <v>30</v>
      </c>
      <c r="F153" s="13">
        <f>F154</f>
        <v>500</v>
      </c>
      <c r="G153" s="13">
        <v>500</v>
      </c>
      <c r="H153" s="13">
        <v>500</v>
      </c>
      <c r="I153" s="13">
        <v>500</v>
      </c>
    </row>
    <row r="154" spans="2:9" x14ac:dyDescent="0.2">
      <c r="B154" s="23"/>
      <c r="C154" s="39"/>
      <c r="D154" s="19">
        <v>322</v>
      </c>
      <c r="E154" s="23" t="s">
        <v>33</v>
      </c>
      <c r="F154" s="14">
        <v>500</v>
      </c>
      <c r="G154" s="14"/>
      <c r="H154" s="14"/>
      <c r="I154" s="14"/>
    </row>
    <row r="155" spans="2:9" ht="15" x14ac:dyDescent="0.25">
      <c r="B155" s="23"/>
      <c r="C155" s="50" t="s">
        <v>118</v>
      </c>
      <c r="D155" s="110" t="s">
        <v>117</v>
      </c>
      <c r="E155" s="111"/>
      <c r="F155" s="38">
        <f>F157</f>
        <v>12800</v>
      </c>
      <c r="G155" s="38">
        <f>G157</f>
        <v>16800</v>
      </c>
      <c r="H155" s="38">
        <f>H157</f>
        <v>16800</v>
      </c>
      <c r="I155" s="38">
        <f>I157</f>
        <v>16800</v>
      </c>
    </row>
    <row r="156" spans="2:9" ht="15" x14ac:dyDescent="0.25">
      <c r="B156" s="49" t="s">
        <v>20</v>
      </c>
      <c r="C156" s="39"/>
      <c r="D156" s="112" t="s">
        <v>72</v>
      </c>
      <c r="E156" s="113"/>
      <c r="F156" s="14"/>
      <c r="G156" s="13"/>
      <c r="H156" s="13"/>
      <c r="I156" s="13"/>
    </row>
    <row r="157" spans="2:9" ht="15" x14ac:dyDescent="0.25">
      <c r="B157" s="23" t="s">
        <v>23</v>
      </c>
      <c r="C157" s="39"/>
      <c r="D157" s="21">
        <v>3</v>
      </c>
      <c r="E157" s="20" t="s">
        <v>25</v>
      </c>
      <c r="F157" s="66">
        <f>+F158+F161</f>
        <v>12800</v>
      </c>
      <c r="G157" s="66">
        <f>+G158+G161</f>
        <v>16800</v>
      </c>
      <c r="H157" s="66">
        <f>+H158+H161</f>
        <v>16800</v>
      </c>
      <c r="I157" s="66">
        <f>+I158+I161</f>
        <v>16800</v>
      </c>
    </row>
    <row r="158" spans="2:9" ht="15" x14ac:dyDescent="0.25">
      <c r="B158" s="23"/>
      <c r="C158" s="39"/>
      <c r="D158" s="21">
        <v>31</v>
      </c>
      <c r="E158" s="20" t="s">
        <v>26</v>
      </c>
      <c r="F158" s="13">
        <f>+F159+F160</f>
        <v>11323.6</v>
      </c>
      <c r="G158" s="13">
        <v>15483.6</v>
      </c>
      <c r="H158" s="13">
        <v>15483.6</v>
      </c>
      <c r="I158" s="13">
        <v>15483.6</v>
      </c>
    </row>
    <row r="159" spans="2:9" ht="15" x14ac:dyDescent="0.25">
      <c r="B159" s="23"/>
      <c r="C159" s="39"/>
      <c r="D159" s="19">
        <v>311</v>
      </c>
      <c r="E159" s="23" t="s">
        <v>27</v>
      </c>
      <c r="F159" s="14">
        <v>9650</v>
      </c>
      <c r="G159" s="13"/>
      <c r="H159" s="13"/>
      <c r="I159" s="13"/>
    </row>
    <row r="160" spans="2:9" ht="15" x14ac:dyDescent="0.25">
      <c r="B160" s="23"/>
      <c r="C160" s="39"/>
      <c r="D160" s="19">
        <v>313</v>
      </c>
      <c r="E160" s="23" t="s">
        <v>29</v>
      </c>
      <c r="F160" s="14">
        <v>1673.6</v>
      </c>
      <c r="G160" s="13"/>
      <c r="H160" s="13"/>
      <c r="I160" s="13"/>
    </row>
    <row r="161" spans="1:9" ht="15" x14ac:dyDescent="0.25">
      <c r="B161" s="23"/>
      <c r="C161" s="39"/>
      <c r="D161" s="21">
        <v>32</v>
      </c>
      <c r="E161" s="20" t="s">
        <v>30</v>
      </c>
      <c r="F161" s="13">
        <f>F162+F163</f>
        <v>1476.4</v>
      </c>
      <c r="G161" s="13">
        <v>1316.4</v>
      </c>
      <c r="H161" s="13">
        <v>1316.4</v>
      </c>
      <c r="I161" s="13">
        <v>1316.4</v>
      </c>
    </row>
    <row r="162" spans="1:9" x14ac:dyDescent="0.2">
      <c r="B162" s="23"/>
      <c r="C162" s="39"/>
      <c r="D162" s="19">
        <v>321</v>
      </c>
      <c r="E162" s="23" t="s">
        <v>31</v>
      </c>
      <c r="F162" s="14">
        <v>960</v>
      </c>
      <c r="G162" s="14"/>
      <c r="H162" s="14"/>
      <c r="I162" s="14"/>
    </row>
    <row r="163" spans="1:9" x14ac:dyDescent="0.2">
      <c r="B163" s="23"/>
      <c r="C163" s="39"/>
      <c r="D163" s="40">
        <v>323</v>
      </c>
      <c r="E163" s="23" t="s">
        <v>41</v>
      </c>
      <c r="F163" s="14">
        <v>516.4</v>
      </c>
      <c r="G163" s="14"/>
      <c r="H163" s="14"/>
      <c r="I163" s="14"/>
    </row>
    <row r="164" spans="1:9" ht="15" x14ac:dyDescent="0.25">
      <c r="B164" s="23"/>
      <c r="C164" s="50" t="s">
        <v>119</v>
      </c>
      <c r="D164" s="110" t="s">
        <v>71</v>
      </c>
      <c r="E164" s="111"/>
      <c r="F164" s="67">
        <f>F167+F171</f>
        <v>56304</v>
      </c>
      <c r="G164" s="38">
        <f>G167+G171</f>
        <v>57530</v>
      </c>
      <c r="H164" s="38">
        <f>H167+H171</f>
        <v>57530</v>
      </c>
      <c r="I164" s="38">
        <f>I167+I171</f>
        <v>57530</v>
      </c>
    </row>
    <row r="165" spans="1:9" ht="15" x14ac:dyDescent="0.25">
      <c r="B165" s="49" t="s">
        <v>20</v>
      </c>
      <c r="C165" s="39"/>
      <c r="D165" s="112" t="s">
        <v>72</v>
      </c>
      <c r="E165" s="113"/>
      <c r="F165" s="14"/>
      <c r="G165" s="13"/>
      <c r="H165" s="13"/>
      <c r="I165" s="13"/>
    </row>
    <row r="166" spans="1:9" ht="15" x14ac:dyDescent="0.25">
      <c r="B166" s="23" t="s">
        <v>23</v>
      </c>
      <c r="C166" s="39"/>
      <c r="D166" s="21">
        <v>3</v>
      </c>
      <c r="E166" s="20" t="s">
        <v>25</v>
      </c>
      <c r="F166" s="14">
        <f>+F167+F171</f>
        <v>56304</v>
      </c>
      <c r="G166" s="14">
        <f>+G167+G171</f>
        <v>57530</v>
      </c>
      <c r="H166" s="14">
        <f>+H167+H171</f>
        <v>57530</v>
      </c>
      <c r="I166" s="14">
        <f>+I167+I171</f>
        <v>57530</v>
      </c>
    </row>
    <row r="167" spans="1:9" ht="15" x14ac:dyDescent="0.25">
      <c r="B167" s="23"/>
      <c r="C167" s="39"/>
      <c r="D167" s="21">
        <v>31</v>
      </c>
      <c r="E167" s="20" t="s">
        <v>26</v>
      </c>
      <c r="F167" s="13">
        <f>+F168+F169</f>
        <v>55804</v>
      </c>
      <c r="G167" s="13">
        <v>55000</v>
      </c>
      <c r="H167" s="13">
        <v>55000</v>
      </c>
      <c r="I167" s="13">
        <v>55000</v>
      </c>
    </row>
    <row r="168" spans="1:9" ht="15" x14ac:dyDescent="0.25">
      <c r="B168" s="23"/>
      <c r="C168" s="39"/>
      <c r="D168" s="19">
        <v>311</v>
      </c>
      <c r="E168" s="23" t="s">
        <v>27</v>
      </c>
      <c r="F168" s="14">
        <v>47573.7</v>
      </c>
      <c r="G168" s="13"/>
      <c r="H168" s="13"/>
      <c r="I168" s="13"/>
    </row>
    <row r="169" spans="1:9" ht="15" x14ac:dyDescent="0.25">
      <c r="B169" s="23"/>
      <c r="C169" s="39"/>
      <c r="D169" s="19">
        <v>313</v>
      </c>
      <c r="E169" s="23" t="s">
        <v>29</v>
      </c>
      <c r="F169" s="14">
        <v>8230.2999999999993</v>
      </c>
      <c r="G169" s="13"/>
      <c r="H169" s="13"/>
      <c r="I169" s="13"/>
    </row>
    <row r="170" spans="1:9" ht="15" x14ac:dyDescent="0.25">
      <c r="B170" s="23"/>
      <c r="C170" s="39"/>
      <c r="D170" s="19">
        <v>312</v>
      </c>
      <c r="E170" s="23" t="s">
        <v>28</v>
      </c>
      <c r="F170" s="14"/>
      <c r="G170" s="13"/>
      <c r="H170" s="13"/>
      <c r="I170" s="13"/>
    </row>
    <row r="171" spans="1:9" ht="15" x14ac:dyDescent="0.25">
      <c r="B171" s="23"/>
      <c r="C171" s="39"/>
      <c r="D171" s="21">
        <v>32</v>
      </c>
      <c r="E171" s="20" t="s">
        <v>30</v>
      </c>
      <c r="F171" s="13">
        <f>F172</f>
        <v>500</v>
      </c>
      <c r="G171" s="13">
        <v>2530</v>
      </c>
      <c r="H171" s="13">
        <v>2530</v>
      </c>
      <c r="I171" s="13">
        <v>2530</v>
      </c>
    </row>
    <row r="172" spans="1:9" x14ac:dyDescent="0.2">
      <c r="A172" s="1">
        <v>31</v>
      </c>
      <c r="B172" s="23"/>
      <c r="C172" s="39"/>
      <c r="D172" s="40">
        <v>323</v>
      </c>
      <c r="E172" s="41" t="s">
        <v>41</v>
      </c>
      <c r="F172" s="14">
        <v>500</v>
      </c>
      <c r="G172" s="14"/>
      <c r="H172" s="14"/>
      <c r="I172" s="14"/>
    </row>
    <row r="173" spans="1:9" ht="15" x14ac:dyDescent="0.25">
      <c r="B173" s="23"/>
      <c r="C173" s="50" t="s">
        <v>74</v>
      </c>
      <c r="D173" s="110" t="s">
        <v>73</v>
      </c>
      <c r="E173" s="111"/>
      <c r="F173" s="67">
        <f>F175</f>
        <v>5000</v>
      </c>
      <c r="G173" s="38">
        <f>G175</f>
        <v>5000</v>
      </c>
      <c r="H173" s="38">
        <f>H175</f>
        <v>5000</v>
      </c>
      <c r="I173" s="38">
        <f>I175</f>
        <v>5000</v>
      </c>
    </row>
    <row r="174" spans="1:9" ht="15" x14ac:dyDescent="0.25">
      <c r="B174" s="49" t="s">
        <v>20</v>
      </c>
      <c r="C174" s="45"/>
      <c r="D174" s="112" t="s">
        <v>72</v>
      </c>
      <c r="E174" s="113"/>
      <c r="F174" s="13"/>
      <c r="G174" s="13"/>
      <c r="H174" s="13"/>
      <c r="I174" s="13"/>
    </row>
    <row r="175" spans="1:9" ht="15" x14ac:dyDescent="0.25">
      <c r="B175" s="23" t="s">
        <v>23</v>
      </c>
      <c r="C175" s="39"/>
      <c r="D175" s="21">
        <v>3</v>
      </c>
      <c r="E175" s="20" t="s">
        <v>25</v>
      </c>
      <c r="F175" s="13">
        <f>F176+F227</f>
        <v>5000</v>
      </c>
      <c r="G175" s="13">
        <f>G176+G227</f>
        <v>5000</v>
      </c>
      <c r="H175" s="13">
        <f>H176+H227</f>
        <v>5000</v>
      </c>
      <c r="I175" s="13">
        <f>I176+I227</f>
        <v>5000</v>
      </c>
    </row>
    <row r="176" spans="1:9" ht="15" x14ac:dyDescent="0.25">
      <c r="B176" s="23"/>
      <c r="C176" s="39"/>
      <c r="D176" s="21">
        <v>32</v>
      </c>
      <c r="E176" s="20" t="s">
        <v>30</v>
      </c>
      <c r="F176" s="13">
        <f>F177</f>
        <v>5000</v>
      </c>
      <c r="G176" s="13">
        <v>5000</v>
      </c>
      <c r="H176" s="13">
        <v>5000</v>
      </c>
      <c r="I176" s="13">
        <v>5000</v>
      </c>
    </row>
    <row r="177" spans="2:9" ht="15" x14ac:dyDescent="0.25">
      <c r="B177" s="23"/>
      <c r="C177" s="39"/>
      <c r="D177" s="19">
        <v>323</v>
      </c>
      <c r="E177" s="23" t="s">
        <v>41</v>
      </c>
      <c r="F177" s="14">
        <v>5000</v>
      </c>
      <c r="G177" s="13"/>
      <c r="H177" s="13"/>
      <c r="I177" s="13"/>
    </row>
    <row r="178" spans="2:9" ht="15" x14ac:dyDescent="0.25">
      <c r="B178" s="23"/>
      <c r="C178" s="50" t="s">
        <v>97</v>
      </c>
      <c r="D178" s="110" t="s">
        <v>99</v>
      </c>
      <c r="E178" s="111"/>
      <c r="F178" s="38">
        <f>F180</f>
        <v>15824</v>
      </c>
      <c r="G178" s="38">
        <f>G180</f>
        <v>16000</v>
      </c>
      <c r="H178" s="38">
        <f>H180</f>
        <v>16000</v>
      </c>
      <c r="I178" s="38">
        <f>I180</f>
        <v>16000</v>
      </c>
    </row>
    <row r="179" spans="2:9" ht="15" x14ac:dyDescent="0.25">
      <c r="B179" s="49" t="s">
        <v>20</v>
      </c>
      <c r="C179" s="45"/>
      <c r="D179" s="112" t="s">
        <v>98</v>
      </c>
      <c r="E179" s="113"/>
      <c r="F179" s="13"/>
      <c r="G179" s="13"/>
      <c r="H179" s="13"/>
      <c r="I179" s="13"/>
    </row>
    <row r="180" spans="2:9" ht="15" x14ac:dyDescent="0.25">
      <c r="B180" s="23" t="s">
        <v>23</v>
      </c>
      <c r="C180" s="39"/>
      <c r="D180" s="21">
        <v>3</v>
      </c>
      <c r="E180" s="20" t="s">
        <v>25</v>
      </c>
      <c r="F180" s="69">
        <f>F181+F184</f>
        <v>15824</v>
      </c>
      <c r="G180" s="69">
        <f>G181+G184</f>
        <v>16000</v>
      </c>
      <c r="H180" s="69">
        <f>H181+H184</f>
        <v>16000</v>
      </c>
      <c r="I180" s="69">
        <f>I181+I184</f>
        <v>16000</v>
      </c>
    </row>
    <row r="181" spans="2:9" ht="15" x14ac:dyDescent="0.25">
      <c r="B181" s="23"/>
      <c r="C181" s="39"/>
      <c r="D181" s="21">
        <v>31</v>
      </c>
      <c r="E181" s="20" t="s">
        <v>26</v>
      </c>
      <c r="F181" s="13">
        <f>+F182+F183</f>
        <v>13824</v>
      </c>
      <c r="G181" s="13">
        <v>14000</v>
      </c>
      <c r="H181" s="13">
        <v>14000</v>
      </c>
      <c r="I181" s="13">
        <v>14000</v>
      </c>
    </row>
    <row r="182" spans="2:9" x14ac:dyDescent="0.2">
      <c r="B182" s="23"/>
      <c r="C182" s="39"/>
      <c r="D182" s="19">
        <v>311</v>
      </c>
      <c r="E182" s="23" t="s">
        <v>27</v>
      </c>
      <c r="F182" s="14">
        <v>12000</v>
      </c>
      <c r="G182" s="14"/>
      <c r="H182" s="14"/>
      <c r="I182" s="14"/>
    </row>
    <row r="183" spans="2:9" x14ac:dyDescent="0.2">
      <c r="B183" s="23"/>
      <c r="C183" s="39"/>
      <c r="D183" s="19">
        <v>313</v>
      </c>
      <c r="E183" s="23" t="s">
        <v>29</v>
      </c>
      <c r="F183" s="14">
        <v>1824</v>
      </c>
      <c r="G183" s="14"/>
      <c r="H183" s="14"/>
      <c r="I183" s="14"/>
    </row>
    <row r="184" spans="2:9" ht="15" x14ac:dyDescent="0.25">
      <c r="B184" s="23"/>
      <c r="C184" s="39"/>
      <c r="D184" s="21">
        <v>32</v>
      </c>
      <c r="E184" s="20" t="s">
        <v>30</v>
      </c>
      <c r="F184" s="13">
        <v>2000</v>
      </c>
      <c r="G184" s="14">
        <v>2000</v>
      </c>
      <c r="H184" s="14">
        <v>2000</v>
      </c>
      <c r="I184" s="14">
        <v>2000</v>
      </c>
    </row>
    <row r="185" spans="2:9" x14ac:dyDescent="0.2">
      <c r="B185" s="23"/>
      <c r="C185" s="39"/>
      <c r="D185" s="19">
        <v>321</v>
      </c>
      <c r="E185" s="23" t="s">
        <v>57</v>
      </c>
      <c r="F185" s="14">
        <v>2000</v>
      </c>
      <c r="G185" s="14"/>
      <c r="H185" s="14"/>
      <c r="I185" s="14"/>
    </row>
    <row r="186" spans="2:9" ht="28.5" x14ac:dyDescent="0.2">
      <c r="B186" s="23"/>
      <c r="C186" s="30" t="s">
        <v>13</v>
      </c>
      <c r="D186" s="31" t="s">
        <v>14</v>
      </c>
      <c r="E186" s="9" t="s">
        <v>1</v>
      </c>
      <c r="F186" s="32" t="s">
        <v>126</v>
      </c>
      <c r="G186" s="10" t="s">
        <v>2</v>
      </c>
      <c r="H186" s="10" t="s">
        <v>112</v>
      </c>
      <c r="I186" s="10" t="s">
        <v>112</v>
      </c>
    </row>
    <row r="187" spans="2:9" ht="15" x14ac:dyDescent="0.25">
      <c r="B187" s="29"/>
      <c r="C187" s="50" t="s">
        <v>51</v>
      </c>
      <c r="D187" s="110" t="s">
        <v>120</v>
      </c>
      <c r="E187" s="111"/>
      <c r="F187" s="67">
        <f>F190+F194</f>
        <v>72500</v>
      </c>
      <c r="G187" s="67">
        <f>G190+G194</f>
        <v>74000</v>
      </c>
      <c r="H187" s="67">
        <f>H190+H194</f>
        <v>74000</v>
      </c>
      <c r="I187" s="67">
        <f>I190+I194</f>
        <v>74000</v>
      </c>
    </row>
    <row r="188" spans="2:9" ht="15" x14ac:dyDescent="0.25">
      <c r="B188" s="49" t="s">
        <v>20</v>
      </c>
      <c r="C188" s="39"/>
      <c r="D188" s="116" t="s">
        <v>75</v>
      </c>
      <c r="E188" s="117"/>
      <c r="F188" s="14"/>
      <c r="G188" s="13"/>
      <c r="H188" s="13"/>
      <c r="I188" s="13"/>
    </row>
    <row r="189" spans="2:9" ht="15" x14ac:dyDescent="0.25">
      <c r="B189" s="23" t="s">
        <v>23</v>
      </c>
      <c r="C189" s="39"/>
      <c r="D189" s="21">
        <v>3</v>
      </c>
      <c r="E189" s="20" t="s">
        <v>25</v>
      </c>
      <c r="F189" s="13">
        <f>+F190+F194</f>
        <v>72500</v>
      </c>
      <c r="G189" s="13">
        <f>+G190+G194</f>
        <v>74000</v>
      </c>
      <c r="H189" s="13">
        <v>73000</v>
      </c>
      <c r="I189" s="13">
        <v>73000</v>
      </c>
    </row>
    <row r="190" spans="2:9" ht="15" x14ac:dyDescent="0.25">
      <c r="B190" s="23"/>
      <c r="C190" s="39"/>
      <c r="D190" s="21">
        <v>31</v>
      </c>
      <c r="E190" s="20" t="s">
        <v>26</v>
      </c>
      <c r="F190" s="13">
        <f>SUM(F191:F193)</f>
        <v>64500</v>
      </c>
      <c r="G190" s="13">
        <v>65000</v>
      </c>
      <c r="H190" s="13">
        <v>65000</v>
      </c>
      <c r="I190" s="13">
        <v>65000</v>
      </c>
    </row>
    <row r="191" spans="2:9" ht="15" x14ac:dyDescent="0.25">
      <c r="B191" s="23"/>
      <c r="C191" s="39"/>
      <c r="D191" s="19">
        <v>311</v>
      </c>
      <c r="E191" s="23" t="s">
        <v>27</v>
      </c>
      <c r="F191" s="14">
        <v>55000</v>
      </c>
      <c r="G191" s="13"/>
      <c r="H191" s="13"/>
      <c r="I191" s="13"/>
    </row>
    <row r="192" spans="2:9" ht="15" x14ac:dyDescent="0.25">
      <c r="B192" s="23"/>
      <c r="C192" s="39"/>
      <c r="D192" s="19">
        <v>312</v>
      </c>
      <c r="E192" s="23" t="s">
        <v>138</v>
      </c>
      <c r="F192" s="14"/>
      <c r="G192" s="13"/>
      <c r="H192" s="13"/>
      <c r="I192" s="13"/>
    </row>
    <row r="193" spans="2:9" ht="15" x14ac:dyDescent="0.25">
      <c r="B193" s="23"/>
      <c r="C193" s="39"/>
      <c r="D193" s="19">
        <v>313</v>
      </c>
      <c r="E193" s="23" t="s">
        <v>29</v>
      </c>
      <c r="F193" s="14">
        <v>9500</v>
      </c>
      <c r="G193" s="13"/>
      <c r="H193" s="13"/>
      <c r="I193" s="13"/>
    </row>
    <row r="194" spans="2:9" ht="15" x14ac:dyDescent="0.25">
      <c r="B194" s="23"/>
      <c r="C194" s="39"/>
      <c r="D194" s="21">
        <v>32</v>
      </c>
      <c r="E194" s="20" t="s">
        <v>30</v>
      </c>
      <c r="F194" s="13">
        <f>F195</f>
        <v>8000</v>
      </c>
      <c r="G194" s="13">
        <v>9000</v>
      </c>
      <c r="H194" s="13">
        <v>9000</v>
      </c>
      <c r="I194" s="13">
        <v>9000</v>
      </c>
    </row>
    <row r="195" spans="2:9" x14ac:dyDescent="0.2">
      <c r="B195" s="23"/>
      <c r="C195" s="39"/>
      <c r="D195" s="19">
        <v>321</v>
      </c>
      <c r="E195" s="23" t="s">
        <v>31</v>
      </c>
      <c r="F195" s="14">
        <v>8000</v>
      </c>
      <c r="G195" s="14"/>
      <c r="H195" s="14"/>
      <c r="I195" s="14"/>
    </row>
    <row r="196" spans="2:9" ht="15" x14ac:dyDescent="0.25">
      <c r="B196" s="23"/>
      <c r="C196" s="76">
        <v>2401</v>
      </c>
      <c r="D196" s="141" t="s">
        <v>58</v>
      </c>
      <c r="E196" s="142"/>
      <c r="F196" s="46">
        <f>F197</f>
        <v>30000</v>
      </c>
      <c r="G196" s="46">
        <f>G197</f>
        <v>30000</v>
      </c>
      <c r="H196" s="46">
        <f>H197</f>
        <v>30000</v>
      </c>
      <c r="I196" s="46">
        <f>I197</f>
        <v>30000</v>
      </c>
    </row>
    <row r="197" spans="2:9" ht="15" x14ac:dyDescent="0.25">
      <c r="B197" s="47" t="s">
        <v>17</v>
      </c>
      <c r="C197" s="50" t="s">
        <v>59</v>
      </c>
      <c r="D197" s="139" t="s">
        <v>103</v>
      </c>
      <c r="E197" s="140"/>
      <c r="F197" s="38">
        <f>+F203+F207+F211</f>
        <v>30000</v>
      </c>
      <c r="G197" s="38">
        <f>+G203+G207+G211</f>
        <v>30000</v>
      </c>
      <c r="H197" s="38">
        <f>+H203+H207+H211</f>
        <v>30000</v>
      </c>
      <c r="I197" s="38">
        <f>+I203+I207+I211</f>
        <v>30000</v>
      </c>
    </row>
    <row r="198" spans="2:9" ht="15" x14ac:dyDescent="0.25">
      <c r="B198" s="49" t="s">
        <v>20</v>
      </c>
      <c r="C198" s="84"/>
      <c r="D198" s="116" t="s">
        <v>150</v>
      </c>
      <c r="E198" s="117"/>
      <c r="F198" s="13"/>
      <c r="G198" s="13"/>
      <c r="H198" s="13"/>
      <c r="I198" s="13"/>
    </row>
    <row r="199" spans="2:9" ht="15" x14ac:dyDescent="0.25">
      <c r="B199" s="23" t="s">
        <v>23</v>
      </c>
      <c r="C199" s="84"/>
      <c r="D199" s="21">
        <v>3</v>
      </c>
      <c r="E199" s="20" t="s">
        <v>25</v>
      </c>
      <c r="F199" s="13"/>
      <c r="G199" s="13"/>
      <c r="H199" s="13"/>
      <c r="I199" s="13"/>
    </row>
    <row r="200" spans="2:9" ht="15" x14ac:dyDescent="0.25">
      <c r="B200" s="23"/>
      <c r="C200" s="84"/>
      <c r="D200" s="21">
        <v>32</v>
      </c>
      <c r="E200" s="20" t="s">
        <v>30</v>
      </c>
      <c r="F200" s="13"/>
      <c r="G200" s="13"/>
      <c r="H200" s="13"/>
      <c r="I200" s="13"/>
    </row>
    <row r="201" spans="2:9" ht="15" x14ac:dyDescent="0.25">
      <c r="B201" s="23"/>
      <c r="C201" s="84"/>
      <c r="D201" s="19">
        <v>323</v>
      </c>
      <c r="E201" s="23" t="s">
        <v>41</v>
      </c>
      <c r="F201" s="13"/>
      <c r="G201" s="13"/>
      <c r="H201" s="13"/>
      <c r="I201" s="13"/>
    </row>
    <row r="202" spans="2:9" ht="15" x14ac:dyDescent="0.25">
      <c r="B202" s="49" t="s">
        <v>20</v>
      </c>
      <c r="C202" s="45"/>
      <c r="D202" s="112" t="s">
        <v>72</v>
      </c>
      <c r="E202" s="113"/>
      <c r="F202" s="13"/>
      <c r="G202" s="13"/>
      <c r="H202" s="13"/>
      <c r="I202" s="13"/>
    </row>
    <row r="203" spans="2:9" ht="15" x14ac:dyDescent="0.25">
      <c r="B203" s="23" t="s">
        <v>23</v>
      </c>
      <c r="C203" s="39"/>
      <c r="D203" s="21">
        <v>3</v>
      </c>
      <c r="E203" s="20" t="s">
        <v>25</v>
      </c>
      <c r="F203" s="66">
        <f>SUM(F204:F204)</f>
        <v>10000</v>
      </c>
      <c r="G203" s="66">
        <f>SUM(G204:G204)</f>
        <v>10000</v>
      </c>
      <c r="H203" s="66">
        <f>SUM(H204:H204)</f>
        <v>10000</v>
      </c>
      <c r="I203" s="66">
        <f>SUM(I204:I204)</f>
        <v>10000</v>
      </c>
    </row>
    <row r="204" spans="2:9" ht="15" x14ac:dyDescent="0.25">
      <c r="B204" s="23"/>
      <c r="C204" s="39"/>
      <c r="D204" s="21">
        <v>32</v>
      </c>
      <c r="E204" s="20" t="s">
        <v>30</v>
      </c>
      <c r="F204" s="13">
        <f>SUM(F205:F205)</f>
        <v>10000</v>
      </c>
      <c r="G204" s="13">
        <v>10000</v>
      </c>
      <c r="H204" s="13">
        <v>10000</v>
      </c>
      <c r="I204" s="13">
        <v>10000</v>
      </c>
    </row>
    <row r="205" spans="2:9" x14ac:dyDescent="0.2">
      <c r="B205" s="23"/>
      <c r="C205" s="39"/>
      <c r="D205" s="19">
        <v>323</v>
      </c>
      <c r="E205" s="23" t="s">
        <v>41</v>
      </c>
      <c r="F205" s="14">
        <v>10000</v>
      </c>
      <c r="G205" s="14"/>
      <c r="H205" s="14"/>
      <c r="I205" s="14"/>
    </row>
    <row r="206" spans="2:9" x14ac:dyDescent="0.2">
      <c r="B206" s="23"/>
      <c r="C206" s="45"/>
      <c r="D206" s="112" t="s">
        <v>98</v>
      </c>
      <c r="E206" s="113"/>
      <c r="F206" s="14"/>
      <c r="G206" s="14"/>
      <c r="H206" s="14"/>
      <c r="I206" s="14"/>
    </row>
    <row r="207" spans="2:9" ht="15" x14ac:dyDescent="0.25">
      <c r="B207" s="23" t="s">
        <v>23</v>
      </c>
      <c r="C207" s="39"/>
      <c r="D207" s="21">
        <v>3</v>
      </c>
      <c r="E207" s="20" t="s">
        <v>25</v>
      </c>
      <c r="F207" s="69">
        <f>+F208</f>
        <v>10000</v>
      </c>
      <c r="G207" s="69">
        <f>+G208</f>
        <v>10000</v>
      </c>
      <c r="H207" s="69">
        <f>+H208</f>
        <v>10000</v>
      </c>
      <c r="I207" s="69">
        <f>+I208</f>
        <v>10000</v>
      </c>
    </row>
    <row r="208" spans="2:9" ht="15" x14ac:dyDescent="0.25">
      <c r="B208" s="23"/>
      <c r="C208" s="39"/>
      <c r="D208" s="21">
        <v>32</v>
      </c>
      <c r="E208" s="20" t="s">
        <v>30</v>
      </c>
      <c r="F208" s="14">
        <f>+F209</f>
        <v>10000</v>
      </c>
      <c r="G208" s="14">
        <v>10000</v>
      </c>
      <c r="H208" s="14">
        <v>10000</v>
      </c>
      <c r="I208" s="14">
        <v>10000</v>
      </c>
    </row>
    <row r="209" spans="2:9" x14ac:dyDescent="0.2">
      <c r="B209" s="23"/>
      <c r="C209" s="39"/>
      <c r="D209" s="19">
        <v>323</v>
      </c>
      <c r="E209" s="23" t="s">
        <v>41</v>
      </c>
      <c r="F209" s="14">
        <v>10000</v>
      </c>
      <c r="G209" s="14"/>
      <c r="H209" s="14"/>
      <c r="I209" s="14"/>
    </row>
    <row r="210" spans="2:9" ht="15" x14ac:dyDescent="0.25">
      <c r="B210" s="23"/>
      <c r="C210" s="45"/>
      <c r="D210" s="112" t="s">
        <v>125</v>
      </c>
      <c r="E210" s="113"/>
      <c r="F210" s="13"/>
      <c r="G210" s="13"/>
      <c r="H210" s="13"/>
      <c r="I210" s="13"/>
    </row>
    <row r="211" spans="2:9" ht="15" x14ac:dyDescent="0.25">
      <c r="B211" s="23" t="s">
        <v>23</v>
      </c>
      <c r="C211" s="39"/>
      <c r="D211" s="21">
        <v>3</v>
      </c>
      <c r="E211" s="20" t="s">
        <v>25</v>
      </c>
      <c r="F211" s="66">
        <f>SUM(F212:F212)</f>
        <v>10000</v>
      </c>
      <c r="G211" s="66">
        <f>SUM(G212:G212)</f>
        <v>10000</v>
      </c>
      <c r="H211" s="66">
        <f>SUM(H212:H212)</f>
        <v>10000</v>
      </c>
      <c r="I211" s="66">
        <f>SUM(I212:I212)</f>
        <v>10000</v>
      </c>
    </row>
    <row r="212" spans="2:9" ht="15" x14ac:dyDescent="0.25">
      <c r="B212" s="23"/>
      <c r="C212" s="39"/>
      <c r="D212" s="21">
        <v>32</v>
      </c>
      <c r="E212" s="20" t="s">
        <v>30</v>
      </c>
      <c r="F212" s="13">
        <f>SUM(F213:F213)</f>
        <v>10000</v>
      </c>
      <c r="G212" s="13">
        <v>10000</v>
      </c>
      <c r="H212" s="13">
        <v>10000</v>
      </c>
      <c r="I212" s="13">
        <v>10000</v>
      </c>
    </row>
    <row r="213" spans="2:9" x14ac:dyDescent="0.2">
      <c r="B213" s="23"/>
      <c r="C213" s="39"/>
      <c r="D213" s="19">
        <v>323</v>
      </c>
      <c r="E213" s="23" t="s">
        <v>41</v>
      </c>
      <c r="F213" s="14">
        <v>10000</v>
      </c>
      <c r="G213" s="14"/>
      <c r="H213" s="14"/>
      <c r="I213" s="14"/>
    </row>
    <row r="214" spans="2:9" x14ac:dyDescent="0.2">
      <c r="B214" s="23"/>
      <c r="C214" s="39"/>
      <c r="D214" s="40">
        <v>38</v>
      </c>
      <c r="E214" s="41" t="s">
        <v>154</v>
      </c>
      <c r="F214" s="14"/>
      <c r="G214" s="14"/>
      <c r="H214" s="14"/>
      <c r="I214" s="14"/>
    </row>
    <row r="215" spans="2:9" x14ac:dyDescent="0.2">
      <c r="B215" s="23"/>
      <c r="C215" s="39"/>
      <c r="D215" s="40">
        <v>383</v>
      </c>
      <c r="E215" s="41" t="s">
        <v>153</v>
      </c>
      <c r="F215" s="14"/>
      <c r="G215" s="14"/>
      <c r="H215" s="14"/>
      <c r="I215" s="14"/>
    </row>
    <row r="216" spans="2:9" ht="15" x14ac:dyDescent="0.25">
      <c r="B216" s="23"/>
      <c r="C216" s="76">
        <v>2405</v>
      </c>
      <c r="D216" s="141" t="s">
        <v>60</v>
      </c>
      <c r="E216" s="142"/>
      <c r="F216" s="46">
        <f>F217</f>
        <v>13000</v>
      </c>
      <c r="G216" s="46">
        <f>G217</f>
        <v>13000</v>
      </c>
      <c r="H216" s="46">
        <f>H217</f>
        <v>13000</v>
      </c>
      <c r="I216" s="46">
        <f>I217</f>
        <v>13000</v>
      </c>
    </row>
    <row r="217" spans="2:9" ht="15" x14ac:dyDescent="0.25">
      <c r="B217" s="47" t="s">
        <v>17</v>
      </c>
      <c r="C217" s="50" t="s">
        <v>62</v>
      </c>
      <c r="D217" s="139" t="s">
        <v>63</v>
      </c>
      <c r="E217" s="140"/>
      <c r="F217" s="38">
        <f>F219</f>
        <v>13000</v>
      </c>
      <c r="G217" s="38">
        <f>+G219</f>
        <v>13000</v>
      </c>
      <c r="H217" s="38">
        <f>+H219</f>
        <v>13000</v>
      </c>
      <c r="I217" s="38">
        <f>+I219</f>
        <v>13000</v>
      </c>
    </row>
    <row r="218" spans="2:9" ht="30" x14ac:dyDescent="0.25">
      <c r="B218" s="51" t="s">
        <v>61</v>
      </c>
      <c r="C218" s="45"/>
      <c r="D218" s="116" t="s">
        <v>125</v>
      </c>
      <c r="E218" s="117"/>
      <c r="F218" s="13"/>
      <c r="G218" s="13"/>
      <c r="H218" s="13"/>
      <c r="I218" s="13"/>
    </row>
    <row r="219" spans="2:9" ht="15" x14ac:dyDescent="0.25">
      <c r="B219" s="23" t="s">
        <v>23</v>
      </c>
      <c r="C219" s="39"/>
      <c r="D219" s="21">
        <v>4</v>
      </c>
      <c r="E219" s="20" t="s">
        <v>64</v>
      </c>
      <c r="F219" s="68">
        <f>SUM(F220:F220)</f>
        <v>13000</v>
      </c>
      <c r="G219" s="68">
        <f>SUM(G220:G220)</f>
        <v>13000</v>
      </c>
      <c r="H219" s="68">
        <f>SUM(H220:H220)</f>
        <v>13000</v>
      </c>
      <c r="I219" s="68">
        <f>SUM(I220:I220)</f>
        <v>13000</v>
      </c>
    </row>
    <row r="220" spans="2:9" ht="15" x14ac:dyDescent="0.25">
      <c r="B220" s="23"/>
      <c r="C220" s="39"/>
      <c r="D220" s="21">
        <v>42</v>
      </c>
      <c r="E220" s="20" t="s">
        <v>65</v>
      </c>
      <c r="F220" s="13">
        <f>+F221+F222</f>
        <v>13000</v>
      </c>
      <c r="G220" s="13">
        <v>13000</v>
      </c>
      <c r="H220" s="13">
        <v>13000</v>
      </c>
      <c r="I220" s="13">
        <v>13000</v>
      </c>
    </row>
    <row r="221" spans="2:9" x14ac:dyDescent="0.2">
      <c r="B221" s="23"/>
      <c r="C221" s="39"/>
      <c r="D221" s="19">
        <v>422</v>
      </c>
      <c r="E221" s="23" t="s">
        <v>66</v>
      </c>
      <c r="F221" s="14">
        <v>12000</v>
      </c>
      <c r="G221" s="14"/>
      <c r="H221" s="14"/>
      <c r="I221" s="14"/>
    </row>
    <row r="222" spans="2:9" x14ac:dyDescent="0.2">
      <c r="B222" s="23"/>
      <c r="C222" s="39"/>
      <c r="D222" s="19">
        <v>424</v>
      </c>
      <c r="E222" s="23" t="s">
        <v>108</v>
      </c>
      <c r="F222" s="14">
        <v>1000</v>
      </c>
      <c r="G222" s="14"/>
      <c r="H222" s="14"/>
      <c r="I222" s="14"/>
    </row>
    <row r="223" spans="2:9" x14ac:dyDescent="0.2">
      <c r="B223" s="23"/>
    </row>
    <row r="228" spans="2:6" x14ac:dyDescent="0.2">
      <c r="C228" s="1"/>
      <c r="D228" s="1"/>
      <c r="F228" s="2" t="s">
        <v>104</v>
      </c>
    </row>
    <row r="229" spans="2:6" x14ac:dyDescent="0.2">
      <c r="B229" s="1" t="s">
        <v>135</v>
      </c>
      <c r="F229" s="2" t="s">
        <v>110</v>
      </c>
    </row>
  </sheetData>
  <mergeCells count="53">
    <mergeCell ref="D206:E206"/>
    <mergeCell ref="D210:E210"/>
    <mergeCell ref="D216:E216"/>
    <mergeCell ref="D217:E217"/>
    <mergeCell ref="D218:E218"/>
    <mergeCell ref="D202:E202"/>
    <mergeCell ref="D164:E164"/>
    <mergeCell ref="D165:E165"/>
    <mergeCell ref="D173:E173"/>
    <mergeCell ref="D174:E174"/>
    <mergeCell ref="D178:E178"/>
    <mergeCell ref="D179:E179"/>
    <mergeCell ref="D187:E187"/>
    <mergeCell ref="D188:E188"/>
    <mergeCell ref="D196:E196"/>
    <mergeCell ref="D197:E197"/>
    <mergeCell ref="D198:E198"/>
    <mergeCell ref="D156:E156"/>
    <mergeCell ref="D109:E109"/>
    <mergeCell ref="D110:E110"/>
    <mergeCell ref="D118:E118"/>
    <mergeCell ref="D127:E127"/>
    <mergeCell ref="D128:E128"/>
    <mergeCell ref="D132:E132"/>
    <mergeCell ref="D140:E140"/>
    <mergeCell ref="D145:E145"/>
    <mergeCell ref="D150:E150"/>
    <mergeCell ref="D151:E151"/>
    <mergeCell ref="D155:E155"/>
    <mergeCell ref="D104:E104"/>
    <mergeCell ref="D62:E62"/>
    <mergeCell ref="D63:E63"/>
    <mergeCell ref="D71:E71"/>
    <mergeCell ref="D72:E72"/>
    <mergeCell ref="D78:E78"/>
    <mergeCell ref="D79:E79"/>
    <mergeCell ref="D80:E80"/>
    <mergeCell ref="D86:E86"/>
    <mergeCell ref="D87:E87"/>
    <mergeCell ref="D91:E91"/>
    <mergeCell ref="D95:E95"/>
    <mergeCell ref="D60:E60"/>
    <mergeCell ref="B1:D1"/>
    <mergeCell ref="D8:J8"/>
    <mergeCell ref="C11:E11"/>
    <mergeCell ref="C12:D12"/>
    <mergeCell ref="B13:D13"/>
    <mergeCell ref="C14:E14"/>
    <mergeCell ref="C44:E44"/>
    <mergeCell ref="D45:E45"/>
    <mergeCell ref="D47:E47"/>
    <mergeCell ref="D48:E48"/>
    <mergeCell ref="D59:E59"/>
  </mergeCells>
  <pageMargins left="0" right="0" top="0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workbookViewId="0">
      <selection activeCell="J11" sqref="J11:J12"/>
    </sheetView>
  </sheetViews>
  <sheetFormatPr defaultRowHeight="12.75" x14ac:dyDescent="0.2"/>
  <cols>
    <col min="1" max="1" width="24.140625" customWidth="1"/>
    <col min="2" max="2" width="21.28515625" customWidth="1"/>
    <col min="4" max="4" width="15.42578125" customWidth="1"/>
  </cols>
  <sheetData>
    <row r="3" spans="1:4" x14ac:dyDescent="0.2">
      <c r="A3" s="57"/>
      <c r="B3" s="57" t="s">
        <v>77</v>
      </c>
      <c r="D3" s="55" t="s">
        <v>81</v>
      </c>
    </row>
    <row r="4" spans="1:4" x14ac:dyDescent="0.2">
      <c r="A4" s="57"/>
      <c r="B4" s="57"/>
    </row>
    <row r="5" spans="1:4" x14ac:dyDescent="0.2">
      <c r="A5" s="57">
        <v>1</v>
      </c>
      <c r="B5" s="58">
        <v>5274</v>
      </c>
      <c r="D5" s="53">
        <v>4572</v>
      </c>
    </row>
    <row r="6" spans="1:4" x14ac:dyDescent="0.2">
      <c r="A6" s="57">
        <v>2</v>
      </c>
      <c r="B6" s="58">
        <v>7173</v>
      </c>
      <c r="D6" s="53">
        <v>4752</v>
      </c>
    </row>
    <row r="7" spans="1:4" x14ac:dyDescent="0.2">
      <c r="A7" s="57">
        <v>3</v>
      </c>
      <c r="B7" s="58">
        <v>6210</v>
      </c>
      <c r="D7" s="53">
        <v>4662</v>
      </c>
    </row>
    <row r="8" spans="1:4" x14ac:dyDescent="0.2">
      <c r="A8" s="57">
        <v>4</v>
      </c>
      <c r="B8" s="58">
        <v>4869</v>
      </c>
      <c r="D8" s="53">
        <v>4158</v>
      </c>
    </row>
    <row r="9" spans="1:4" x14ac:dyDescent="0.2">
      <c r="A9" s="57">
        <v>5</v>
      </c>
      <c r="B9" s="58">
        <v>7371</v>
      </c>
      <c r="D9" s="53">
        <v>6378</v>
      </c>
    </row>
    <row r="10" spans="1:4" x14ac:dyDescent="0.2">
      <c r="A10" s="57">
        <v>6</v>
      </c>
      <c r="B10" s="58">
        <v>2862</v>
      </c>
      <c r="D10" s="53">
        <v>1800</v>
      </c>
    </row>
    <row r="11" spans="1:4" x14ac:dyDescent="0.2">
      <c r="A11" s="57">
        <v>9</v>
      </c>
      <c r="B11" s="58">
        <v>6606</v>
      </c>
      <c r="D11" s="53">
        <v>4452</v>
      </c>
    </row>
    <row r="12" spans="1:4" x14ac:dyDescent="0.2">
      <c r="A12" s="57">
        <v>10</v>
      </c>
      <c r="B12" s="58">
        <v>7743</v>
      </c>
      <c r="D12" s="53">
        <v>4782</v>
      </c>
    </row>
    <row r="13" spans="1:4" x14ac:dyDescent="0.2">
      <c r="A13" s="57">
        <v>11</v>
      </c>
      <c r="B13" s="58">
        <v>6333</v>
      </c>
      <c r="D13" s="53">
        <v>5148</v>
      </c>
    </row>
    <row r="14" spans="1:4" x14ac:dyDescent="0.2">
      <c r="A14" s="57">
        <v>12</v>
      </c>
      <c r="B14" s="58">
        <v>5010</v>
      </c>
      <c r="D14" s="53">
        <v>3492</v>
      </c>
    </row>
    <row r="15" spans="1:4" x14ac:dyDescent="0.2">
      <c r="A15" s="57"/>
      <c r="B15" s="59">
        <f>SUM(B5:B14)</f>
        <v>59451</v>
      </c>
    </row>
    <row r="16" spans="1:4" x14ac:dyDescent="0.2">
      <c r="A16" s="57"/>
      <c r="B16" s="57"/>
      <c r="D16" s="54">
        <f>SUM(D5:D15)</f>
        <v>44196</v>
      </c>
    </row>
    <row r="17" spans="1:4" x14ac:dyDescent="0.2">
      <c r="A17" s="60" t="s">
        <v>78</v>
      </c>
      <c r="B17" s="59">
        <v>11796</v>
      </c>
    </row>
    <row r="18" spans="1:4" x14ac:dyDescent="0.2">
      <c r="A18" s="60" t="s">
        <v>82</v>
      </c>
      <c r="B18" s="58">
        <v>3500</v>
      </c>
      <c r="D18" s="53">
        <v>45000</v>
      </c>
    </row>
    <row r="19" spans="1:4" x14ac:dyDescent="0.2">
      <c r="A19" s="60" t="s">
        <v>79</v>
      </c>
      <c r="B19" s="57"/>
    </row>
    <row r="20" spans="1:4" x14ac:dyDescent="0.2">
      <c r="A20" s="60"/>
      <c r="B20" s="57"/>
    </row>
    <row r="21" spans="1:4" x14ac:dyDescent="0.2">
      <c r="A21" s="60"/>
      <c r="B21" s="57"/>
    </row>
    <row r="22" spans="1:4" x14ac:dyDescent="0.2">
      <c r="A22" s="60"/>
      <c r="B22" s="57"/>
    </row>
    <row r="23" spans="1:4" x14ac:dyDescent="0.2">
      <c r="A23" s="60">
        <v>1</v>
      </c>
      <c r="B23" s="58">
        <v>10000</v>
      </c>
    </row>
    <row r="24" spans="1:4" x14ac:dyDescent="0.2">
      <c r="A24" s="61">
        <v>41366</v>
      </c>
      <c r="B24" s="58">
        <v>37947</v>
      </c>
    </row>
    <row r="25" spans="1:4" x14ac:dyDescent="0.2">
      <c r="A25" s="60">
        <v>6</v>
      </c>
      <c r="B25" s="58">
        <v>9594</v>
      </c>
    </row>
    <row r="26" spans="1:4" x14ac:dyDescent="0.2">
      <c r="A26" s="60">
        <v>7</v>
      </c>
      <c r="B26" s="58">
        <v>7423</v>
      </c>
      <c r="D26" s="70">
        <f>+B15+B17+D18+B32+B40</f>
        <v>253247</v>
      </c>
    </row>
    <row r="27" spans="1:4" x14ac:dyDescent="0.2">
      <c r="A27" s="57">
        <v>8</v>
      </c>
      <c r="B27" s="58">
        <v>4888</v>
      </c>
      <c r="D27" s="70"/>
    </row>
    <row r="28" spans="1:4" x14ac:dyDescent="0.2">
      <c r="A28" s="57">
        <v>9</v>
      </c>
      <c r="B28" s="58">
        <v>11986</v>
      </c>
    </row>
    <row r="29" spans="1:4" x14ac:dyDescent="0.2">
      <c r="A29" s="57">
        <v>10</v>
      </c>
      <c r="B29" s="58">
        <v>11154</v>
      </c>
    </row>
    <row r="30" spans="1:4" x14ac:dyDescent="0.2">
      <c r="A30" s="57">
        <v>11</v>
      </c>
      <c r="B30" s="58">
        <v>12000</v>
      </c>
    </row>
    <row r="31" spans="1:4" x14ac:dyDescent="0.2">
      <c r="A31" s="57">
        <v>12</v>
      </c>
      <c r="B31" s="58">
        <v>10008</v>
      </c>
    </row>
    <row r="32" spans="1:4" x14ac:dyDescent="0.2">
      <c r="A32" s="57"/>
      <c r="B32" s="59">
        <f>SUM(B23:B31)</f>
        <v>115000</v>
      </c>
    </row>
    <row r="33" spans="1:2" x14ac:dyDescent="0.2">
      <c r="A33" s="57"/>
      <c r="B33" s="57"/>
    </row>
    <row r="34" spans="1:2" x14ac:dyDescent="0.2">
      <c r="A34" s="60" t="s">
        <v>80</v>
      </c>
      <c r="B34" s="62">
        <f>+B15+B17+B32+B18</f>
        <v>189747</v>
      </c>
    </row>
    <row r="35" spans="1:2" x14ac:dyDescent="0.2">
      <c r="A35" s="60" t="s">
        <v>83</v>
      </c>
      <c r="B35" s="63">
        <v>190000</v>
      </c>
    </row>
    <row r="37" spans="1:2" x14ac:dyDescent="0.2">
      <c r="A37" s="55" t="s">
        <v>84</v>
      </c>
      <c r="B37">
        <v>14983.38</v>
      </c>
    </row>
    <row r="38" spans="1:2" x14ac:dyDescent="0.2">
      <c r="A38" s="64" t="s">
        <v>85</v>
      </c>
      <c r="B38">
        <v>5000</v>
      </c>
    </row>
    <row r="39" spans="1:2" x14ac:dyDescent="0.2">
      <c r="A39" s="64" t="s">
        <v>86</v>
      </c>
      <c r="B39">
        <f>SUM(B37:B38)</f>
        <v>19983.379999999997</v>
      </c>
    </row>
    <row r="40" spans="1:2" x14ac:dyDescent="0.2">
      <c r="A40" s="64" t="s">
        <v>87</v>
      </c>
      <c r="B40" s="56">
        <v>22000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workbookViewId="0">
      <selection activeCell="F12" sqref="F12"/>
    </sheetView>
  </sheetViews>
  <sheetFormatPr defaultRowHeight="14.25" x14ac:dyDescent="0.2"/>
  <cols>
    <col min="1" max="1" width="0.140625" style="1" customWidth="1"/>
    <col min="2" max="2" width="11.140625" style="7" customWidth="1"/>
    <col min="3" max="3" width="17.7109375" style="1" customWidth="1"/>
    <col min="4" max="4" width="19.7109375" style="2" customWidth="1"/>
    <col min="5" max="5" width="8.28515625" style="1" customWidth="1"/>
    <col min="6" max="6" width="18" style="1" customWidth="1"/>
    <col min="7" max="7" width="14.28515625" style="1" customWidth="1"/>
    <col min="8" max="8" width="12.85546875" style="1" customWidth="1"/>
    <col min="9" max="9" width="13.140625" style="1" customWidth="1"/>
    <col min="10" max="10" width="12.5703125" style="1" customWidth="1"/>
    <col min="11" max="11" width="17.140625" style="1" customWidth="1"/>
    <col min="12" max="12" width="14.85546875" style="1" customWidth="1"/>
    <col min="13" max="13" width="13" style="1" customWidth="1"/>
    <col min="14" max="14" width="14.140625" style="1" customWidth="1"/>
    <col min="15" max="15" width="11.5703125" style="1" customWidth="1"/>
    <col min="16" max="16" width="15.7109375" style="1" customWidth="1"/>
    <col min="17" max="17" width="17.140625" style="1" customWidth="1"/>
    <col min="18" max="18" width="12.85546875" style="1" customWidth="1"/>
    <col min="19" max="19" width="9.140625" style="1"/>
    <col min="20" max="20" width="15.5703125" style="1" customWidth="1"/>
    <col min="21" max="16384" width="9.140625" style="1"/>
  </cols>
  <sheetData>
    <row r="1" spans="2:7" x14ac:dyDescent="0.2">
      <c r="B1" s="31" t="s">
        <v>14</v>
      </c>
      <c r="C1" s="9" t="s">
        <v>1</v>
      </c>
      <c r="D1" s="32" t="s">
        <v>15</v>
      </c>
    </row>
    <row r="2" spans="2:7" ht="15" x14ac:dyDescent="0.2">
      <c r="B2" s="131"/>
      <c r="C2" s="132"/>
      <c r="D2" s="33">
        <f>+D4+D15+D37+D45+D64+D78+D93+D102+D107+D116+D125+D140</f>
        <v>3044004.9699999997</v>
      </c>
    </row>
    <row r="3" spans="2:7" ht="15" x14ac:dyDescent="0.25">
      <c r="B3" s="127" t="s">
        <v>19</v>
      </c>
      <c r="C3" s="129"/>
      <c r="D3" s="16"/>
    </row>
    <row r="4" spans="2:7" ht="15" x14ac:dyDescent="0.25">
      <c r="B4" s="133" t="s">
        <v>22</v>
      </c>
      <c r="C4" s="134"/>
      <c r="D4" s="67">
        <f>D6</f>
        <v>2215000</v>
      </c>
    </row>
    <row r="5" spans="2:7" x14ac:dyDescent="0.2">
      <c r="B5" s="112" t="s">
        <v>24</v>
      </c>
      <c r="C5" s="113"/>
      <c r="D5" s="14"/>
    </row>
    <row r="6" spans="2:7" ht="15" x14ac:dyDescent="0.25">
      <c r="B6" s="21">
        <v>3</v>
      </c>
      <c r="C6" s="20" t="s">
        <v>25</v>
      </c>
      <c r="D6" s="13">
        <f>D7+D11</f>
        <v>2215000</v>
      </c>
    </row>
    <row r="7" spans="2:7" ht="15" x14ac:dyDescent="0.25">
      <c r="B7" s="21">
        <v>31</v>
      </c>
      <c r="C7" s="20" t="s">
        <v>26</v>
      </c>
      <c r="D7" s="13">
        <f>SUM(D8:D10)</f>
        <v>1910000</v>
      </c>
    </row>
    <row r="8" spans="2:7" x14ac:dyDescent="0.2">
      <c r="B8" s="19">
        <v>311</v>
      </c>
      <c r="C8" s="23" t="s">
        <v>27</v>
      </c>
      <c r="D8" s="14">
        <v>1630000</v>
      </c>
      <c r="E8" s="1">
        <v>311</v>
      </c>
      <c r="F8" s="14">
        <v>1630000</v>
      </c>
    </row>
    <row r="9" spans="2:7" x14ac:dyDescent="0.2">
      <c r="B9" s="19">
        <v>312</v>
      </c>
      <c r="C9" s="23" t="s">
        <v>28</v>
      </c>
      <c r="D9" s="14">
        <v>30000</v>
      </c>
      <c r="E9" s="1">
        <v>312</v>
      </c>
      <c r="F9" s="14">
        <v>30000</v>
      </c>
    </row>
    <row r="10" spans="2:7" x14ac:dyDescent="0.2">
      <c r="B10" s="19">
        <v>313</v>
      </c>
      <c r="C10" s="23" t="s">
        <v>29</v>
      </c>
      <c r="D10" s="14">
        <v>250000</v>
      </c>
      <c r="E10" s="1">
        <v>313</v>
      </c>
      <c r="F10" s="14">
        <v>250000</v>
      </c>
    </row>
    <row r="11" spans="2:7" ht="15" x14ac:dyDescent="0.25">
      <c r="B11" s="21">
        <v>32</v>
      </c>
      <c r="C11" s="20" t="s">
        <v>30</v>
      </c>
      <c r="D11" s="13">
        <f>SUM(D12:D13)</f>
        <v>305000</v>
      </c>
      <c r="E11" s="1">
        <v>321</v>
      </c>
      <c r="F11" s="14">
        <v>300000</v>
      </c>
      <c r="G11" s="14">
        <v>12000</v>
      </c>
    </row>
    <row r="12" spans="2:7" x14ac:dyDescent="0.2">
      <c r="B12" s="19">
        <v>321</v>
      </c>
      <c r="C12" s="23" t="s">
        <v>31</v>
      </c>
      <c r="D12" s="14">
        <v>300000</v>
      </c>
      <c r="E12" s="1">
        <v>323</v>
      </c>
      <c r="F12" s="14">
        <v>5000</v>
      </c>
    </row>
    <row r="13" spans="2:7" x14ac:dyDescent="0.2">
      <c r="B13" s="19">
        <v>323</v>
      </c>
      <c r="C13" s="23" t="s">
        <v>41</v>
      </c>
      <c r="D13" s="14">
        <v>5000</v>
      </c>
    </row>
    <row r="14" spans="2:7" ht="15" x14ac:dyDescent="0.25">
      <c r="B14" s="127" t="s">
        <v>36</v>
      </c>
      <c r="C14" s="129"/>
      <c r="D14" s="16"/>
    </row>
    <row r="15" spans="2:7" x14ac:dyDescent="0.2">
      <c r="B15" s="135" t="s">
        <v>37</v>
      </c>
      <c r="C15" s="136"/>
      <c r="D15" s="44">
        <f>D16+D25</f>
        <v>189113.8</v>
      </c>
    </row>
    <row r="16" spans="2:7" ht="15" x14ac:dyDescent="0.25">
      <c r="B16" s="110" t="s">
        <v>39</v>
      </c>
      <c r="C16" s="111"/>
      <c r="D16" s="67">
        <f>D18</f>
        <v>80160</v>
      </c>
    </row>
    <row r="17" spans="2:4" ht="15" x14ac:dyDescent="0.25">
      <c r="B17" s="116" t="s">
        <v>40</v>
      </c>
      <c r="C17" s="117"/>
      <c r="D17" s="13"/>
    </row>
    <row r="18" spans="2:4" ht="15" x14ac:dyDescent="0.25">
      <c r="B18" s="21">
        <v>3</v>
      </c>
      <c r="C18" s="20" t="s">
        <v>25</v>
      </c>
      <c r="D18" s="13">
        <f>D19+D23</f>
        <v>80160</v>
      </c>
    </row>
    <row r="19" spans="2:4" ht="15" x14ac:dyDescent="0.25">
      <c r="B19" s="21">
        <v>32</v>
      </c>
      <c r="C19" s="20" t="s">
        <v>30</v>
      </c>
      <c r="D19" s="13">
        <f>SUM(D20:D22)</f>
        <v>77960</v>
      </c>
    </row>
    <row r="20" spans="2:4" x14ac:dyDescent="0.2">
      <c r="B20" s="19">
        <v>321</v>
      </c>
      <c r="C20" s="23" t="s">
        <v>31</v>
      </c>
      <c r="D20" s="14">
        <v>12000</v>
      </c>
    </row>
    <row r="21" spans="2:4" x14ac:dyDescent="0.2">
      <c r="B21" s="19">
        <v>322</v>
      </c>
      <c r="C21" s="23" t="s">
        <v>33</v>
      </c>
      <c r="D21" s="14">
        <v>29960</v>
      </c>
    </row>
    <row r="22" spans="2:4" x14ac:dyDescent="0.2">
      <c r="B22" s="19">
        <v>323</v>
      </c>
      <c r="C22" s="23" t="s">
        <v>41</v>
      </c>
      <c r="D22" s="14">
        <v>36000</v>
      </c>
    </row>
    <row r="23" spans="2:4" ht="15" x14ac:dyDescent="0.25">
      <c r="B23" s="21">
        <v>34</v>
      </c>
      <c r="C23" s="20" t="s">
        <v>42</v>
      </c>
      <c r="D23" s="13">
        <f>D24</f>
        <v>2200</v>
      </c>
    </row>
    <row r="24" spans="2:4" x14ac:dyDescent="0.2">
      <c r="B24" s="19">
        <v>343</v>
      </c>
      <c r="C24" s="23" t="s">
        <v>43</v>
      </c>
      <c r="D24" s="14">
        <v>2200</v>
      </c>
    </row>
    <row r="25" spans="2:4" ht="15" x14ac:dyDescent="0.25">
      <c r="B25" s="110" t="s">
        <v>45</v>
      </c>
      <c r="C25" s="111"/>
      <c r="D25" s="67">
        <f>D27</f>
        <v>108953.8</v>
      </c>
    </row>
    <row r="26" spans="2:4" ht="15" x14ac:dyDescent="0.25">
      <c r="B26" s="116" t="s">
        <v>40</v>
      </c>
      <c r="C26" s="117"/>
      <c r="D26" s="13"/>
    </row>
    <row r="27" spans="2:4" ht="15" x14ac:dyDescent="0.25">
      <c r="B27" s="21">
        <v>3</v>
      </c>
      <c r="C27" s="20" t="s">
        <v>25</v>
      </c>
      <c r="D27" s="13">
        <f>D28+D30</f>
        <v>108953.8</v>
      </c>
    </row>
    <row r="28" spans="2:4" ht="15" x14ac:dyDescent="0.25">
      <c r="B28" s="21">
        <v>32</v>
      </c>
      <c r="C28" s="20" t="s">
        <v>30</v>
      </c>
      <c r="D28" s="13">
        <f>SUM(D29:D29)</f>
        <v>3500</v>
      </c>
    </row>
    <row r="29" spans="2:4" x14ac:dyDescent="0.2">
      <c r="B29" s="19">
        <v>323</v>
      </c>
      <c r="C29" s="23" t="s">
        <v>41</v>
      </c>
      <c r="D29" s="14">
        <v>3500</v>
      </c>
    </row>
    <row r="30" spans="2:4" ht="15" x14ac:dyDescent="0.25">
      <c r="B30" s="21">
        <v>37</v>
      </c>
      <c r="C30" s="20" t="s">
        <v>46</v>
      </c>
      <c r="D30" s="13">
        <f>D31</f>
        <v>105453.8</v>
      </c>
    </row>
    <row r="31" spans="2:4" x14ac:dyDescent="0.2">
      <c r="B31" s="19">
        <v>372</v>
      </c>
      <c r="C31" s="23" t="s">
        <v>47</v>
      </c>
      <c r="D31" s="14">
        <v>105453.8</v>
      </c>
    </row>
    <row r="32" spans="2:4" x14ac:dyDescent="0.2">
      <c r="B32" s="40"/>
      <c r="C32" s="41"/>
      <c r="D32" s="14"/>
    </row>
    <row r="33" spans="2:21" x14ac:dyDescent="0.2">
      <c r="B33" s="40"/>
      <c r="C33" s="41"/>
      <c r="D33" s="14"/>
    </row>
    <row r="34" spans="2:21" x14ac:dyDescent="0.2">
      <c r="B34" s="40"/>
      <c r="C34" s="41"/>
      <c r="D34" s="14"/>
    </row>
    <row r="35" spans="2:21" x14ac:dyDescent="0.2">
      <c r="B35" s="40"/>
      <c r="C35" s="41"/>
      <c r="D35" s="14"/>
    </row>
    <row r="36" spans="2:21" x14ac:dyDescent="0.2">
      <c r="B36" s="40"/>
      <c r="C36" s="41"/>
      <c r="D36" s="14"/>
    </row>
    <row r="37" spans="2:21" ht="15" x14ac:dyDescent="0.25">
      <c r="B37" s="137" t="s">
        <v>48</v>
      </c>
      <c r="C37" s="138"/>
      <c r="D37" s="46">
        <f>D38</f>
        <v>32968.67</v>
      </c>
    </row>
    <row r="38" spans="2:21" ht="15" x14ac:dyDescent="0.25">
      <c r="B38" s="139" t="s">
        <v>45</v>
      </c>
      <c r="C38" s="140"/>
      <c r="D38" s="67">
        <f>D40</f>
        <v>32968.67</v>
      </c>
    </row>
    <row r="39" spans="2:21" ht="15" x14ac:dyDescent="0.25">
      <c r="B39" s="116" t="s">
        <v>50</v>
      </c>
      <c r="C39" s="117"/>
      <c r="D39" s="13"/>
    </row>
    <row r="40" spans="2:21" ht="15" x14ac:dyDescent="0.25">
      <c r="B40" s="21">
        <v>3</v>
      </c>
      <c r="C40" s="20" t="s">
        <v>25</v>
      </c>
      <c r="D40" s="13">
        <f>D41</f>
        <v>32968.67</v>
      </c>
      <c r="E40" s="1">
        <v>311</v>
      </c>
      <c r="F40" s="14">
        <v>1750000</v>
      </c>
      <c r="G40" s="14">
        <v>93563.8</v>
      </c>
      <c r="H40" s="14">
        <v>9650</v>
      </c>
      <c r="I40" s="14">
        <v>46821.5</v>
      </c>
      <c r="J40" s="14">
        <v>12000</v>
      </c>
      <c r="K40" s="1">
        <v>55000</v>
      </c>
      <c r="T40" s="2">
        <f>SUM(F40:S40)</f>
        <v>1967035.3</v>
      </c>
      <c r="U40" s="1">
        <v>311</v>
      </c>
    </row>
    <row r="41" spans="2:21" ht="15" x14ac:dyDescent="0.25">
      <c r="B41" s="21">
        <v>32</v>
      </c>
      <c r="C41" s="20" t="s">
        <v>30</v>
      </c>
      <c r="D41" s="13">
        <f>SUM(D42:D43)</f>
        <v>32968.67</v>
      </c>
      <c r="E41" s="1">
        <v>312</v>
      </c>
      <c r="F41" s="14">
        <v>39000</v>
      </c>
      <c r="G41" s="14"/>
      <c r="I41" s="1">
        <v>2164.1999999999998</v>
      </c>
      <c r="J41" s="1">
        <v>1824</v>
      </c>
      <c r="K41" s="1">
        <v>1000</v>
      </c>
      <c r="T41" s="2">
        <f t="shared" ref="T41:T60" si="0">SUM(F41:S41)</f>
        <v>43988.2</v>
      </c>
      <c r="U41" s="1">
        <v>312</v>
      </c>
    </row>
    <row r="42" spans="2:21" x14ac:dyDescent="0.2">
      <c r="B42" s="19">
        <v>322</v>
      </c>
      <c r="C42" s="23" t="s">
        <v>41</v>
      </c>
      <c r="D42" s="14">
        <v>27000</v>
      </c>
      <c r="E42" s="1">
        <v>313</v>
      </c>
      <c r="F42" s="14">
        <v>309000</v>
      </c>
      <c r="G42" s="14">
        <v>16101</v>
      </c>
      <c r="H42" s="14">
        <v>1673</v>
      </c>
      <c r="I42" s="14">
        <v>8057</v>
      </c>
      <c r="J42" s="14"/>
      <c r="K42" s="1">
        <v>9500</v>
      </c>
      <c r="T42" s="2">
        <f t="shared" si="0"/>
        <v>344331</v>
      </c>
      <c r="U42" s="1">
        <v>313</v>
      </c>
    </row>
    <row r="43" spans="2:21" x14ac:dyDescent="0.2">
      <c r="B43" s="19">
        <v>329</v>
      </c>
      <c r="C43" s="23" t="s">
        <v>32</v>
      </c>
      <c r="D43" s="14">
        <v>5968.67</v>
      </c>
      <c r="E43" s="1">
        <v>321</v>
      </c>
      <c r="F43" s="14">
        <v>95000</v>
      </c>
      <c r="G43" s="14">
        <v>13000</v>
      </c>
      <c r="H43" s="14">
        <v>2207</v>
      </c>
      <c r="I43" s="14">
        <v>444.6</v>
      </c>
      <c r="J43" s="14">
        <v>2000</v>
      </c>
      <c r="K43" s="14">
        <v>8000</v>
      </c>
      <c r="T43" s="2">
        <f t="shared" si="0"/>
        <v>120651.6</v>
      </c>
      <c r="U43" s="1">
        <v>321</v>
      </c>
    </row>
    <row r="44" spans="2:21" x14ac:dyDescent="0.2">
      <c r="B44" s="31" t="s">
        <v>14</v>
      </c>
      <c r="C44" s="9" t="s">
        <v>1</v>
      </c>
      <c r="D44" s="32" t="s">
        <v>15</v>
      </c>
      <c r="E44" s="1">
        <v>322</v>
      </c>
      <c r="F44" s="14"/>
      <c r="G44" s="14">
        <v>32136</v>
      </c>
      <c r="H44" s="14">
        <v>19500</v>
      </c>
      <c r="I44" s="14">
        <v>1800</v>
      </c>
      <c r="J44" s="14">
        <v>4000</v>
      </c>
      <c r="K44" s="14">
        <v>45000</v>
      </c>
      <c r="L44" s="14">
        <v>183000</v>
      </c>
      <c r="M44" s="14">
        <v>52000</v>
      </c>
      <c r="N44" s="14">
        <v>5000</v>
      </c>
      <c r="O44" s="14"/>
      <c r="P44" s="14">
        <v>500</v>
      </c>
      <c r="Q44" s="14"/>
      <c r="R44" s="14"/>
      <c r="T44" s="2">
        <f t="shared" si="0"/>
        <v>342936</v>
      </c>
      <c r="U44" s="1">
        <v>322</v>
      </c>
    </row>
    <row r="45" spans="2:21" ht="15" x14ac:dyDescent="0.25">
      <c r="B45" s="110" t="s">
        <v>53</v>
      </c>
      <c r="C45" s="111"/>
      <c r="D45" s="38">
        <f>D47+D52+D60</f>
        <v>214000</v>
      </c>
      <c r="E45" s="1">
        <v>323</v>
      </c>
      <c r="G45" s="14">
        <v>31000</v>
      </c>
      <c r="H45" s="14">
        <v>3500</v>
      </c>
      <c r="I45" s="14"/>
      <c r="J45" s="14"/>
      <c r="K45" s="14">
        <v>10000</v>
      </c>
      <c r="L45" s="14">
        <v>10000</v>
      </c>
      <c r="M45" s="14">
        <v>3000</v>
      </c>
      <c r="N45" s="14">
        <v>35000</v>
      </c>
      <c r="O45" s="1">
        <v>6000</v>
      </c>
      <c r="P45" s="1">
        <v>1143</v>
      </c>
      <c r="Q45" s="1">
        <v>3857</v>
      </c>
      <c r="R45" s="1">
        <v>10000</v>
      </c>
      <c r="T45" s="2">
        <f t="shared" si="0"/>
        <v>113500</v>
      </c>
      <c r="U45" s="1">
        <v>323</v>
      </c>
    </row>
    <row r="46" spans="2:21" ht="15" x14ac:dyDescent="0.25">
      <c r="B46" s="112" t="s">
        <v>109</v>
      </c>
      <c r="C46" s="113"/>
      <c r="D46" s="13"/>
      <c r="H46" s="14"/>
      <c r="T46" s="2">
        <f t="shared" si="0"/>
        <v>0</v>
      </c>
    </row>
    <row r="47" spans="2:21" ht="15" x14ac:dyDescent="0.25">
      <c r="B47" s="21">
        <v>3</v>
      </c>
      <c r="C47" s="20" t="s">
        <v>25</v>
      </c>
      <c r="D47" s="69">
        <f>D48</f>
        <v>3500</v>
      </c>
      <c r="T47" s="2">
        <f t="shared" si="0"/>
        <v>0</v>
      </c>
    </row>
    <row r="48" spans="2:21" ht="15" x14ac:dyDescent="0.25">
      <c r="B48" s="21">
        <v>32</v>
      </c>
      <c r="C48" s="20" t="s">
        <v>30</v>
      </c>
      <c r="D48" s="13">
        <f>D49</f>
        <v>3500</v>
      </c>
      <c r="T48" s="2">
        <f t="shared" si="0"/>
        <v>0</v>
      </c>
    </row>
    <row r="49" spans="2:22" x14ac:dyDescent="0.2">
      <c r="B49" s="19">
        <v>322</v>
      </c>
      <c r="C49" s="23" t="s">
        <v>33</v>
      </c>
      <c r="D49" s="14">
        <v>3500</v>
      </c>
      <c r="T49" s="2">
        <f t="shared" si="0"/>
        <v>0</v>
      </c>
    </row>
    <row r="50" spans="2:22" ht="15" x14ac:dyDescent="0.25">
      <c r="B50" s="112" t="s">
        <v>89</v>
      </c>
      <c r="C50" s="113"/>
      <c r="D50" s="13"/>
      <c r="E50" s="1">
        <v>329</v>
      </c>
      <c r="H50" s="14">
        <v>5626.31</v>
      </c>
      <c r="I50" s="14"/>
      <c r="J50" s="14"/>
      <c r="K50" s="14">
        <v>3000</v>
      </c>
      <c r="L50" s="1">
        <v>1000</v>
      </c>
      <c r="N50" s="1">
        <v>9000</v>
      </c>
      <c r="T50" s="2">
        <f t="shared" si="0"/>
        <v>18626.310000000001</v>
      </c>
      <c r="U50" s="1">
        <v>329</v>
      </c>
    </row>
    <row r="51" spans="2:22" x14ac:dyDescent="0.2">
      <c r="T51" s="2">
        <f t="shared" si="0"/>
        <v>0</v>
      </c>
    </row>
    <row r="52" spans="2:22" ht="15" x14ac:dyDescent="0.25">
      <c r="B52" s="21">
        <v>3</v>
      </c>
      <c r="C52" s="20" t="s">
        <v>25</v>
      </c>
      <c r="D52" s="13">
        <f>D53+D57</f>
        <v>73500</v>
      </c>
      <c r="T52" s="2">
        <f t="shared" si="0"/>
        <v>0</v>
      </c>
    </row>
    <row r="53" spans="2:22" ht="15" x14ac:dyDescent="0.25">
      <c r="B53" s="21">
        <v>32</v>
      </c>
      <c r="C53" s="20" t="s">
        <v>30</v>
      </c>
      <c r="D53" s="13">
        <f>D54+D55+D56</f>
        <v>73000</v>
      </c>
      <c r="T53" s="2">
        <f t="shared" si="0"/>
        <v>0</v>
      </c>
    </row>
    <row r="54" spans="2:22" x14ac:dyDescent="0.2">
      <c r="B54" s="19">
        <v>322</v>
      </c>
      <c r="C54" s="23" t="s">
        <v>33</v>
      </c>
      <c r="D54" s="14">
        <v>60000</v>
      </c>
      <c r="T54" s="2">
        <f t="shared" si="0"/>
        <v>0</v>
      </c>
    </row>
    <row r="55" spans="2:22" x14ac:dyDescent="0.2">
      <c r="B55" s="40">
        <v>323</v>
      </c>
      <c r="C55" s="23" t="s">
        <v>41</v>
      </c>
      <c r="D55" s="14">
        <v>10000</v>
      </c>
      <c r="E55" s="1">
        <v>343</v>
      </c>
      <c r="F55" s="14"/>
      <c r="G55" s="14">
        <v>2200</v>
      </c>
      <c r="K55" s="1">
        <v>500</v>
      </c>
      <c r="T55" s="2">
        <f t="shared" si="0"/>
        <v>2700</v>
      </c>
      <c r="U55" s="1">
        <v>343</v>
      </c>
    </row>
    <row r="56" spans="2:22" x14ac:dyDescent="0.2">
      <c r="B56" s="40">
        <v>329</v>
      </c>
      <c r="C56" s="23" t="s">
        <v>32</v>
      </c>
      <c r="D56" s="14">
        <v>3000</v>
      </c>
      <c r="E56" s="1">
        <v>372</v>
      </c>
      <c r="F56" s="14"/>
      <c r="G56" s="82">
        <v>89864.2</v>
      </c>
      <c r="T56" s="2">
        <f t="shared" si="0"/>
        <v>89864.2</v>
      </c>
      <c r="U56" s="1">
        <v>372</v>
      </c>
    </row>
    <row r="57" spans="2:22" ht="15" x14ac:dyDescent="0.25">
      <c r="B57" s="21">
        <v>34</v>
      </c>
      <c r="C57" s="20" t="s">
        <v>42</v>
      </c>
      <c r="D57" s="13">
        <f>+D58</f>
        <v>500</v>
      </c>
      <c r="E57" s="1">
        <v>381</v>
      </c>
      <c r="F57" s="14"/>
      <c r="N57" s="1">
        <v>1000</v>
      </c>
      <c r="T57" s="2">
        <f t="shared" si="0"/>
        <v>1000</v>
      </c>
      <c r="U57" s="1">
        <v>381</v>
      </c>
    </row>
    <row r="58" spans="2:22" x14ac:dyDescent="0.2">
      <c r="B58" s="19">
        <v>343</v>
      </c>
      <c r="C58" s="23" t="s">
        <v>43</v>
      </c>
      <c r="D58" s="14">
        <v>500</v>
      </c>
      <c r="E58" s="1">
        <v>422</v>
      </c>
      <c r="F58" s="14"/>
      <c r="G58" s="14"/>
      <c r="M58" s="1">
        <v>14000</v>
      </c>
      <c r="T58" s="2">
        <f t="shared" si="0"/>
        <v>14000</v>
      </c>
      <c r="U58" s="1">
        <v>422</v>
      </c>
      <c r="V58" s="1">
        <v>12897</v>
      </c>
    </row>
    <row r="59" spans="2:22" x14ac:dyDescent="0.2">
      <c r="B59" s="112" t="s">
        <v>88</v>
      </c>
      <c r="C59" s="113"/>
      <c r="D59" s="14"/>
      <c r="E59" s="1">
        <v>424</v>
      </c>
      <c r="M59" s="1">
        <v>1000</v>
      </c>
      <c r="T59" s="2">
        <f t="shared" si="0"/>
        <v>1000</v>
      </c>
      <c r="U59" s="1">
        <v>424</v>
      </c>
    </row>
    <row r="60" spans="2:22" ht="15" x14ac:dyDescent="0.25">
      <c r="B60" s="21">
        <v>32</v>
      </c>
      <c r="C60" s="20" t="s">
        <v>30</v>
      </c>
      <c r="D60" s="13">
        <f>SUM(D61:D63)</f>
        <v>137000</v>
      </c>
      <c r="T60" s="2">
        <f t="shared" si="0"/>
        <v>0</v>
      </c>
    </row>
    <row r="61" spans="2:22" x14ac:dyDescent="0.2">
      <c r="B61" s="19">
        <v>322</v>
      </c>
      <c r="C61" s="23" t="s">
        <v>33</v>
      </c>
      <c r="D61" s="14">
        <v>130000</v>
      </c>
      <c r="T61" s="2"/>
    </row>
    <row r="62" spans="2:22" x14ac:dyDescent="0.2">
      <c r="B62" s="19">
        <v>323</v>
      </c>
      <c r="C62" s="23" t="s">
        <v>41</v>
      </c>
      <c r="D62" s="14">
        <v>6000</v>
      </c>
      <c r="T62" s="2">
        <f>SUM(T40:T61)</f>
        <v>3059632.6100000003</v>
      </c>
    </row>
    <row r="63" spans="2:22" x14ac:dyDescent="0.2">
      <c r="B63" s="19">
        <v>329</v>
      </c>
      <c r="C63" s="23" t="s">
        <v>32</v>
      </c>
      <c r="D63" s="14">
        <v>1000</v>
      </c>
    </row>
    <row r="64" spans="2:22" ht="15" x14ac:dyDescent="0.25">
      <c r="B64" s="110" t="s">
        <v>56</v>
      </c>
      <c r="C64" s="111"/>
      <c r="D64" s="38">
        <f>D67+D71+D75</f>
        <v>153876</v>
      </c>
    </row>
    <row r="65" spans="1:4" x14ac:dyDescent="0.2">
      <c r="B65" s="112" t="s">
        <v>72</v>
      </c>
      <c r="C65" s="113"/>
      <c r="D65" s="14"/>
    </row>
    <row r="66" spans="1:4" ht="15" x14ac:dyDescent="0.25">
      <c r="B66" s="21">
        <v>3</v>
      </c>
      <c r="C66" s="20" t="s">
        <v>25</v>
      </c>
      <c r="D66" s="66">
        <f>+D67+D71</f>
        <v>108876</v>
      </c>
    </row>
    <row r="67" spans="1:4" ht="15" x14ac:dyDescent="0.25">
      <c r="B67" s="21">
        <v>31</v>
      </c>
      <c r="C67" s="20" t="s">
        <v>26</v>
      </c>
      <c r="D67" s="13">
        <f>SUM(D68:D70)</f>
        <v>101376</v>
      </c>
    </row>
    <row r="68" spans="1:4" x14ac:dyDescent="0.2">
      <c r="B68" s="19">
        <v>311</v>
      </c>
      <c r="C68" s="23" t="s">
        <v>27</v>
      </c>
      <c r="D68" s="14">
        <v>88000</v>
      </c>
    </row>
    <row r="69" spans="1:4" x14ac:dyDescent="0.2">
      <c r="B69" s="19">
        <v>312</v>
      </c>
      <c r="C69" s="23" t="s">
        <v>28</v>
      </c>
      <c r="D69" s="14">
        <v>0</v>
      </c>
    </row>
    <row r="70" spans="1:4" x14ac:dyDescent="0.2">
      <c r="B70" s="19">
        <v>313</v>
      </c>
      <c r="C70" s="23" t="s">
        <v>29</v>
      </c>
      <c r="D70" s="14">
        <v>13376</v>
      </c>
    </row>
    <row r="71" spans="1:4" ht="15" x14ac:dyDescent="0.25">
      <c r="B71" s="21">
        <v>32</v>
      </c>
      <c r="C71" s="20" t="s">
        <v>30</v>
      </c>
      <c r="D71" s="13">
        <f>SUM(D72:D73)</f>
        <v>7500</v>
      </c>
    </row>
    <row r="72" spans="1:4" x14ac:dyDescent="0.2">
      <c r="B72" s="19">
        <v>321</v>
      </c>
      <c r="C72" s="23" t="s">
        <v>31</v>
      </c>
      <c r="D72" s="14">
        <v>7000</v>
      </c>
    </row>
    <row r="73" spans="1:4" x14ac:dyDescent="0.2">
      <c r="A73" s="1">
        <v>1000</v>
      </c>
      <c r="B73" s="19">
        <v>323</v>
      </c>
      <c r="C73" s="23" t="s">
        <v>41</v>
      </c>
      <c r="D73" s="14">
        <v>500</v>
      </c>
    </row>
    <row r="74" spans="1:4" x14ac:dyDescent="0.2">
      <c r="B74" s="112" t="s">
        <v>54</v>
      </c>
      <c r="C74" s="113"/>
      <c r="D74" s="14"/>
    </row>
    <row r="75" spans="1:4" ht="15" x14ac:dyDescent="0.25">
      <c r="B75" s="21">
        <v>32</v>
      </c>
      <c r="C75" s="20" t="s">
        <v>30</v>
      </c>
      <c r="D75" s="13">
        <f>SUM(D76:D77)</f>
        <v>45000</v>
      </c>
    </row>
    <row r="76" spans="1:4" x14ac:dyDescent="0.2">
      <c r="B76" s="19">
        <v>322</v>
      </c>
      <c r="C76" s="23" t="s">
        <v>33</v>
      </c>
      <c r="D76" s="14">
        <v>42000</v>
      </c>
    </row>
    <row r="77" spans="1:4" x14ac:dyDescent="0.2">
      <c r="B77" s="19">
        <v>323</v>
      </c>
      <c r="C77" s="23" t="s">
        <v>41</v>
      </c>
      <c r="D77" s="14">
        <v>3000</v>
      </c>
    </row>
    <row r="78" spans="1:4" ht="15" x14ac:dyDescent="0.25">
      <c r="B78" s="110" t="s">
        <v>91</v>
      </c>
      <c r="C78" s="111"/>
      <c r="D78" s="38">
        <f>+D80+D88</f>
        <v>37000</v>
      </c>
    </row>
    <row r="79" spans="1:4" x14ac:dyDescent="0.2">
      <c r="B79" s="112" t="s">
        <v>93</v>
      </c>
      <c r="C79" s="113"/>
      <c r="D79" s="14"/>
    </row>
    <row r="80" spans="1:4" ht="15" x14ac:dyDescent="0.25">
      <c r="B80" s="21">
        <v>3</v>
      </c>
      <c r="C80" s="20" t="s">
        <v>25</v>
      </c>
      <c r="D80" s="13">
        <f>+D81+D85</f>
        <v>26000</v>
      </c>
    </row>
    <row r="81" spans="2:4" ht="15" x14ac:dyDescent="0.25">
      <c r="B81" s="21">
        <v>32</v>
      </c>
      <c r="C81" s="20" t="s">
        <v>30</v>
      </c>
      <c r="D81" s="14">
        <f>SUM(D82:D84)</f>
        <v>25000</v>
      </c>
    </row>
    <row r="82" spans="2:4" x14ac:dyDescent="0.2">
      <c r="B82" s="19">
        <v>322</v>
      </c>
      <c r="C82" s="23" t="s">
        <v>33</v>
      </c>
      <c r="D82" s="14">
        <v>5000</v>
      </c>
    </row>
    <row r="83" spans="2:4" x14ac:dyDescent="0.2">
      <c r="B83" s="40">
        <v>323</v>
      </c>
      <c r="C83" s="23" t="s">
        <v>94</v>
      </c>
      <c r="D83" s="14">
        <v>15000</v>
      </c>
    </row>
    <row r="84" spans="2:4" x14ac:dyDescent="0.2">
      <c r="B84" s="40">
        <v>329</v>
      </c>
      <c r="C84" s="23" t="s">
        <v>92</v>
      </c>
      <c r="D84" s="14">
        <v>5000</v>
      </c>
    </row>
    <row r="85" spans="2:4" ht="15" x14ac:dyDescent="0.25">
      <c r="B85" s="21">
        <v>38</v>
      </c>
      <c r="C85" s="20" t="s">
        <v>95</v>
      </c>
      <c r="D85" s="13">
        <v>1000</v>
      </c>
    </row>
    <row r="86" spans="2:4" x14ac:dyDescent="0.2">
      <c r="B86" s="19">
        <v>381</v>
      </c>
      <c r="C86" s="23" t="s">
        <v>96</v>
      </c>
      <c r="D86" s="14">
        <v>1000</v>
      </c>
    </row>
    <row r="87" spans="2:4" x14ac:dyDescent="0.2">
      <c r="B87" s="112" t="s">
        <v>98</v>
      </c>
      <c r="C87" s="113"/>
      <c r="D87" s="14"/>
    </row>
    <row r="88" spans="2:4" ht="15" x14ac:dyDescent="0.25">
      <c r="B88" s="21">
        <v>3</v>
      </c>
      <c r="C88" s="20" t="s">
        <v>25</v>
      </c>
      <c r="D88" s="69">
        <v>11000</v>
      </c>
    </row>
    <row r="89" spans="2:4" ht="15" x14ac:dyDescent="0.25">
      <c r="B89" s="21">
        <v>32</v>
      </c>
      <c r="C89" s="20" t="s">
        <v>30</v>
      </c>
      <c r="D89" s="14">
        <f>+D90+D91</f>
        <v>11000</v>
      </c>
    </row>
    <row r="90" spans="2:4" x14ac:dyDescent="0.2">
      <c r="B90" s="40">
        <v>323</v>
      </c>
      <c r="C90" s="23" t="s">
        <v>94</v>
      </c>
      <c r="D90" s="14">
        <v>10000</v>
      </c>
    </row>
    <row r="91" spans="2:4" x14ac:dyDescent="0.2">
      <c r="B91" s="40">
        <v>329</v>
      </c>
      <c r="C91" s="23" t="s">
        <v>100</v>
      </c>
      <c r="D91" s="14">
        <v>1000</v>
      </c>
    </row>
    <row r="92" spans="2:4" x14ac:dyDescent="0.2">
      <c r="B92" s="31" t="s">
        <v>14</v>
      </c>
      <c r="C92" s="9" t="s">
        <v>1</v>
      </c>
      <c r="D92" s="32" t="s">
        <v>15</v>
      </c>
    </row>
    <row r="93" spans="2:4" ht="15" x14ac:dyDescent="0.25">
      <c r="B93" s="110" t="s">
        <v>71</v>
      </c>
      <c r="C93" s="111"/>
      <c r="D93" s="67">
        <f>D96+D99</f>
        <v>58326</v>
      </c>
    </row>
    <row r="94" spans="2:4" x14ac:dyDescent="0.2">
      <c r="B94" s="112" t="s">
        <v>72</v>
      </c>
      <c r="C94" s="113"/>
      <c r="D94" s="14"/>
    </row>
    <row r="95" spans="2:4" ht="15" x14ac:dyDescent="0.25">
      <c r="B95" s="21">
        <v>3</v>
      </c>
      <c r="C95" s="20" t="s">
        <v>25</v>
      </c>
      <c r="D95" s="14">
        <f>+D96+D99</f>
        <v>58326</v>
      </c>
    </row>
    <row r="96" spans="2:4" ht="15" x14ac:dyDescent="0.25">
      <c r="B96" s="21">
        <v>31</v>
      </c>
      <c r="C96" s="20" t="s">
        <v>26</v>
      </c>
      <c r="D96" s="13">
        <f>+D97+D98</f>
        <v>55296</v>
      </c>
    </row>
    <row r="97" spans="2:4" x14ac:dyDescent="0.2">
      <c r="B97" s="19">
        <v>311</v>
      </c>
      <c r="C97" s="23" t="s">
        <v>27</v>
      </c>
      <c r="D97" s="14">
        <v>48000</v>
      </c>
    </row>
    <row r="98" spans="2:4" x14ac:dyDescent="0.2">
      <c r="B98" s="19">
        <v>313</v>
      </c>
      <c r="C98" s="23" t="s">
        <v>29</v>
      </c>
      <c r="D98" s="14">
        <v>7296</v>
      </c>
    </row>
    <row r="99" spans="2:4" ht="15" x14ac:dyDescent="0.25">
      <c r="B99" s="21">
        <v>32</v>
      </c>
      <c r="C99" s="20" t="s">
        <v>30</v>
      </c>
      <c r="D99" s="13">
        <f>D100+D101</f>
        <v>3030</v>
      </c>
    </row>
    <row r="100" spans="2:4" x14ac:dyDescent="0.2">
      <c r="B100" s="19">
        <v>321</v>
      </c>
      <c r="C100" s="23" t="s">
        <v>31</v>
      </c>
      <c r="D100" s="14">
        <v>2530</v>
      </c>
    </row>
    <row r="101" spans="2:4" x14ac:dyDescent="0.2">
      <c r="B101" s="40">
        <v>323</v>
      </c>
      <c r="C101" s="41" t="s">
        <v>41</v>
      </c>
      <c r="D101" s="14">
        <v>500</v>
      </c>
    </row>
    <row r="102" spans="2:4" ht="15" x14ac:dyDescent="0.25">
      <c r="B102" s="110" t="s">
        <v>73</v>
      </c>
      <c r="C102" s="111"/>
      <c r="D102" s="67">
        <f>D104</f>
        <v>5000</v>
      </c>
    </row>
    <row r="103" spans="2:4" ht="15" x14ac:dyDescent="0.25">
      <c r="B103" s="112" t="s">
        <v>72</v>
      </c>
      <c r="C103" s="113"/>
      <c r="D103" s="13"/>
    </row>
    <row r="104" spans="2:4" ht="15" x14ac:dyDescent="0.25">
      <c r="B104" s="21">
        <v>3</v>
      </c>
      <c r="C104" s="20" t="s">
        <v>25</v>
      </c>
      <c r="D104" s="13">
        <f>D105+D154</f>
        <v>5000</v>
      </c>
    </row>
    <row r="105" spans="2:4" ht="15" x14ac:dyDescent="0.25">
      <c r="B105" s="21">
        <v>32</v>
      </c>
      <c r="C105" s="20" t="s">
        <v>30</v>
      </c>
      <c r="D105" s="13">
        <f>D106</f>
        <v>5000</v>
      </c>
    </row>
    <row r="106" spans="2:4" x14ac:dyDescent="0.2">
      <c r="B106" s="19">
        <v>323</v>
      </c>
      <c r="C106" s="23" t="s">
        <v>41</v>
      </c>
      <c r="D106" s="14">
        <v>5000</v>
      </c>
    </row>
    <row r="107" spans="2:4" ht="15" x14ac:dyDescent="0.25">
      <c r="B107" s="110" t="s">
        <v>99</v>
      </c>
      <c r="C107" s="111"/>
      <c r="D107" s="38">
        <f>D109</f>
        <v>17824</v>
      </c>
    </row>
    <row r="108" spans="2:4" ht="15" x14ac:dyDescent="0.25">
      <c r="B108" s="112" t="s">
        <v>98</v>
      </c>
      <c r="C108" s="113"/>
      <c r="D108" s="13"/>
    </row>
    <row r="109" spans="2:4" ht="15" x14ac:dyDescent="0.25">
      <c r="B109" s="21">
        <v>3</v>
      </c>
      <c r="C109" s="20" t="s">
        <v>25</v>
      </c>
      <c r="D109" s="69">
        <f>D110+D113</f>
        <v>17824</v>
      </c>
    </row>
    <row r="110" spans="2:4" ht="15" x14ac:dyDescent="0.25">
      <c r="B110" s="21">
        <v>31</v>
      </c>
      <c r="C110" s="20" t="s">
        <v>26</v>
      </c>
      <c r="D110" s="13">
        <f>SUM(D111:D113)</f>
        <v>15824</v>
      </c>
    </row>
    <row r="111" spans="2:4" x14ac:dyDescent="0.2">
      <c r="B111" s="19">
        <v>311</v>
      </c>
      <c r="C111" s="23" t="s">
        <v>27</v>
      </c>
      <c r="D111" s="14">
        <v>12000</v>
      </c>
    </row>
    <row r="112" spans="2:4" x14ac:dyDescent="0.2">
      <c r="B112" s="19">
        <v>313</v>
      </c>
      <c r="C112" s="23" t="s">
        <v>29</v>
      </c>
      <c r="D112" s="14">
        <v>1824</v>
      </c>
    </row>
    <row r="113" spans="2:4" ht="15" x14ac:dyDescent="0.25">
      <c r="B113" s="21">
        <v>32</v>
      </c>
      <c r="C113" s="20" t="s">
        <v>30</v>
      </c>
      <c r="D113" s="13">
        <v>2000</v>
      </c>
    </row>
    <row r="114" spans="2:4" x14ac:dyDescent="0.2">
      <c r="B114" s="19">
        <v>321</v>
      </c>
      <c r="C114" s="23" t="s">
        <v>57</v>
      </c>
      <c r="D114" s="14">
        <v>2000</v>
      </c>
    </row>
    <row r="115" spans="2:4" x14ac:dyDescent="0.2">
      <c r="B115" s="31" t="s">
        <v>14</v>
      </c>
      <c r="C115" s="9" t="s">
        <v>1</v>
      </c>
      <c r="D115" s="32" t="s">
        <v>15</v>
      </c>
    </row>
    <row r="116" spans="2:4" ht="15" x14ac:dyDescent="0.25">
      <c r="B116" s="110" t="s">
        <v>76</v>
      </c>
      <c r="C116" s="111"/>
      <c r="D116" s="67">
        <f>D119+D122</f>
        <v>38384.5</v>
      </c>
    </row>
    <row r="117" spans="2:4" x14ac:dyDescent="0.2">
      <c r="B117" s="116" t="s">
        <v>75</v>
      </c>
      <c r="C117" s="117"/>
      <c r="D117" s="14"/>
    </row>
    <row r="118" spans="2:4" ht="15" x14ac:dyDescent="0.25">
      <c r="B118" s="21">
        <v>3</v>
      </c>
      <c r="C118" s="20" t="s">
        <v>25</v>
      </c>
      <c r="D118" s="13">
        <f>+D119+D122</f>
        <v>38384.5</v>
      </c>
    </row>
    <row r="119" spans="2:4" ht="15" x14ac:dyDescent="0.25">
      <c r="B119" s="21">
        <v>31</v>
      </c>
      <c r="C119" s="20" t="s">
        <v>26</v>
      </c>
      <c r="D119" s="13">
        <f>SUM(D120:D121)</f>
        <v>34384.5</v>
      </c>
    </row>
    <row r="120" spans="2:4" x14ac:dyDescent="0.2">
      <c r="B120" s="19">
        <v>311</v>
      </c>
      <c r="C120" s="23" t="s">
        <v>27</v>
      </c>
      <c r="D120" s="14">
        <v>29847.8</v>
      </c>
    </row>
    <row r="121" spans="2:4" x14ac:dyDescent="0.2">
      <c r="B121" s="19">
        <v>313</v>
      </c>
      <c r="C121" s="23" t="s">
        <v>29</v>
      </c>
      <c r="D121" s="14">
        <v>4536.7</v>
      </c>
    </row>
    <row r="122" spans="2:4" ht="15" x14ac:dyDescent="0.25">
      <c r="B122" s="21">
        <v>32</v>
      </c>
      <c r="C122" s="20" t="s">
        <v>30</v>
      </c>
      <c r="D122" s="13">
        <f>D123</f>
        <v>4000</v>
      </c>
    </row>
    <row r="123" spans="2:4" x14ac:dyDescent="0.2">
      <c r="B123" s="19">
        <v>321</v>
      </c>
      <c r="C123" s="23" t="s">
        <v>31</v>
      </c>
      <c r="D123" s="14">
        <v>4000</v>
      </c>
    </row>
    <row r="124" spans="2:4" ht="15" x14ac:dyDescent="0.25">
      <c r="B124" s="141" t="s">
        <v>58</v>
      </c>
      <c r="C124" s="142"/>
      <c r="D124" s="46">
        <f>D125</f>
        <v>56712</v>
      </c>
    </row>
    <row r="125" spans="2:4" ht="15" x14ac:dyDescent="0.25">
      <c r="B125" s="139" t="s">
        <v>103</v>
      </c>
      <c r="C125" s="140"/>
      <c r="D125" s="38">
        <f>+D127+D131+D135</f>
        <v>56712</v>
      </c>
    </row>
    <row r="126" spans="2:4" ht="15" x14ac:dyDescent="0.25">
      <c r="B126" s="112" t="s">
        <v>72</v>
      </c>
      <c r="C126" s="113"/>
      <c r="D126" s="13"/>
    </row>
    <row r="127" spans="2:4" ht="15" x14ac:dyDescent="0.25">
      <c r="B127" s="21">
        <v>3</v>
      </c>
      <c r="C127" s="20" t="s">
        <v>25</v>
      </c>
      <c r="D127" s="66">
        <f>SUM(D128:D128)</f>
        <v>18712</v>
      </c>
    </row>
    <row r="128" spans="2:4" ht="15" x14ac:dyDescent="0.25">
      <c r="B128" s="21">
        <v>32</v>
      </c>
      <c r="C128" s="20" t="s">
        <v>30</v>
      </c>
      <c r="D128" s="13">
        <f>SUM(D129:D129)</f>
        <v>18712</v>
      </c>
    </row>
    <row r="129" spans="2:4" x14ac:dyDescent="0.2">
      <c r="B129" s="19">
        <v>323</v>
      </c>
      <c r="C129" s="23" t="s">
        <v>41</v>
      </c>
      <c r="D129" s="14">
        <v>18712</v>
      </c>
    </row>
    <row r="130" spans="2:4" x14ac:dyDescent="0.2">
      <c r="B130" s="112" t="s">
        <v>98</v>
      </c>
      <c r="C130" s="113"/>
      <c r="D130" s="14"/>
    </row>
    <row r="131" spans="2:4" ht="15" x14ac:dyDescent="0.25">
      <c r="B131" s="21">
        <v>3</v>
      </c>
      <c r="C131" s="20" t="s">
        <v>25</v>
      </c>
      <c r="D131" s="69">
        <f>+D132</f>
        <v>18000</v>
      </c>
    </row>
    <row r="132" spans="2:4" ht="15" x14ac:dyDescent="0.25">
      <c r="B132" s="21">
        <v>32</v>
      </c>
      <c r="C132" s="20" t="s">
        <v>30</v>
      </c>
      <c r="D132" s="14">
        <v>18000</v>
      </c>
    </row>
    <row r="133" spans="2:4" x14ac:dyDescent="0.2">
      <c r="B133" s="19">
        <v>323</v>
      </c>
      <c r="C133" s="23" t="s">
        <v>41</v>
      </c>
      <c r="D133" s="14">
        <v>18000</v>
      </c>
    </row>
    <row r="134" spans="2:4" x14ac:dyDescent="0.2">
      <c r="B134" s="112" t="s">
        <v>102</v>
      </c>
      <c r="C134" s="113"/>
      <c r="D134" s="14"/>
    </row>
    <row r="135" spans="2:4" ht="15" x14ac:dyDescent="0.25">
      <c r="B135" s="21">
        <v>3</v>
      </c>
      <c r="C135" s="20" t="s">
        <v>25</v>
      </c>
      <c r="D135" s="13">
        <f>+D136</f>
        <v>20000</v>
      </c>
    </row>
    <row r="136" spans="2:4" ht="15" x14ac:dyDescent="0.25">
      <c r="B136" s="21">
        <v>32</v>
      </c>
      <c r="C136" s="20" t="s">
        <v>30</v>
      </c>
      <c r="D136" s="14">
        <f>+D137+D138</f>
        <v>20000</v>
      </c>
    </row>
    <row r="137" spans="2:4" x14ac:dyDescent="0.2">
      <c r="B137" s="19">
        <v>322</v>
      </c>
      <c r="C137" s="23" t="s">
        <v>33</v>
      </c>
      <c r="D137" s="14">
        <v>10000</v>
      </c>
    </row>
    <row r="138" spans="2:4" x14ac:dyDescent="0.2">
      <c r="B138" s="19">
        <v>323</v>
      </c>
      <c r="C138" s="23" t="s">
        <v>41</v>
      </c>
      <c r="D138" s="14">
        <v>10000</v>
      </c>
    </row>
    <row r="139" spans="2:4" ht="15" x14ac:dyDescent="0.25">
      <c r="B139" s="141" t="s">
        <v>60</v>
      </c>
      <c r="C139" s="142"/>
      <c r="D139" s="46">
        <f>D140</f>
        <v>25800</v>
      </c>
    </row>
    <row r="140" spans="2:4" ht="15" x14ac:dyDescent="0.25">
      <c r="B140" s="139" t="s">
        <v>63</v>
      </c>
      <c r="C140" s="140"/>
      <c r="D140" s="38">
        <f>D142+D146</f>
        <v>25800</v>
      </c>
    </row>
    <row r="141" spans="2:4" ht="15" x14ac:dyDescent="0.25">
      <c r="B141" s="112" t="s">
        <v>101</v>
      </c>
      <c r="C141" s="113"/>
      <c r="D141" s="13"/>
    </row>
    <row r="142" spans="2:4" ht="15" x14ac:dyDescent="0.25">
      <c r="B142" s="21">
        <v>4</v>
      </c>
      <c r="C142" s="20" t="s">
        <v>64</v>
      </c>
      <c r="D142" s="69">
        <f>SUM(D143:D143)</f>
        <v>20000</v>
      </c>
    </row>
    <row r="143" spans="2:4" ht="15" x14ac:dyDescent="0.25">
      <c r="B143" s="21">
        <v>42</v>
      </c>
      <c r="C143" s="20" t="s">
        <v>65</v>
      </c>
      <c r="D143" s="13">
        <f>SUM(D144:D144)</f>
        <v>20000</v>
      </c>
    </row>
    <row r="144" spans="2:4" x14ac:dyDescent="0.2">
      <c r="B144" s="19">
        <v>422</v>
      </c>
      <c r="C144" s="23" t="s">
        <v>66</v>
      </c>
      <c r="D144" s="14">
        <v>20000</v>
      </c>
    </row>
    <row r="145" spans="2:4" ht="15" x14ac:dyDescent="0.25">
      <c r="B145" s="116" t="s">
        <v>67</v>
      </c>
      <c r="C145" s="117"/>
      <c r="D145" s="13"/>
    </row>
    <row r="146" spans="2:4" ht="15" x14ac:dyDescent="0.25">
      <c r="B146" s="21">
        <v>4</v>
      </c>
      <c r="C146" s="20" t="s">
        <v>64</v>
      </c>
      <c r="D146" s="68">
        <f>SUM(D147:D147)</f>
        <v>5800</v>
      </c>
    </row>
    <row r="147" spans="2:4" ht="15" x14ac:dyDescent="0.25">
      <c r="B147" s="21">
        <v>42</v>
      </c>
      <c r="C147" s="20" t="s">
        <v>65</v>
      </c>
      <c r="D147" s="13">
        <f>+D148+D149</f>
        <v>5800</v>
      </c>
    </row>
    <row r="148" spans="2:4" x14ac:dyDescent="0.2">
      <c r="B148" s="19">
        <v>422</v>
      </c>
      <c r="C148" s="23" t="s">
        <v>66</v>
      </c>
      <c r="D148" s="14">
        <v>4800</v>
      </c>
    </row>
    <row r="149" spans="2:4" x14ac:dyDescent="0.2">
      <c r="B149" s="19">
        <v>424</v>
      </c>
      <c r="C149" s="23" t="s">
        <v>108</v>
      </c>
      <c r="D149" s="14">
        <v>1000</v>
      </c>
    </row>
    <row r="155" spans="2:4" x14ac:dyDescent="0.2">
      <c r="B155" s="1"/>
      <c r="D155" s="2" t="s">
        <v>104</v>
      </c>
    </row>
    <row r="156" spans="2:4" x14ac:dyDescent="0.2">
      <c r="D156" s="2" t="s">
        <v>105</v>
      </c>
    </row>
  </sheetData>
  <mergeCells count="40">
    <mergeCell ref="B15:C15"/>
    <mergeCell ref="B2:C2"/>
    <mergeCell ref="B3:C3"/>
    <mergeCell ref="B4:C4"/>
    <mergeCell ref="B5:C5"/>
    <mergeCell ref="B14:C14"/>
    <mergeCell ref="B64:C64"/>
    <mergeCell ref="B16:C16"/>
    <mergeCell ref="B17:C17"/>
    <mergeCell ref="B25:C25"/>
    <mergeCell ref="B26:C26"/>
    <mergeCell ref="B37:C37"/>
    <mergeCell ref="B38:C38"/>
    <mergeCell ref="B39:C39"/>
    <mergeCell ref="B45:C45"/>
    <mergeCell ref="B46:C46"/>
    <mergeCell ref="B50:C50"/>
    <mergeCell ref="B59:C59"/>
    <mergeCell ref="B116:C116"/>
    <mergeCell ref="B65:C65"/>
    <mergeCell ref="B74:C74"/>
    <mergeCell ref="B78:C78"/>
    <mergeCell ref="B79:C79"/>
    <mergeCell ref="B87:C87"/>
    <mergeCell ref="B93:C93"/>
    <mergeCell ref="B94:C94"/>
    <mergeCell ref="B102:C102"/>
    <mergeCell ref="B103:C103"/>
    <mergeCell ref="B107:C107"/>
    <mergeCell ref="B108:C108"/>
    <mergeCell ref="B139:C139"/>
    <mergeCell ref="B140:C140"/>
    <mergeCell ref="B141:C141"/>
    <mergeCell ref="B145:C145"/>
    <mergeCell ref="B117:C117"/>
    <mergeCell ref="B124:C124"/>
    <mergeCell ref="B125:C125"/>
    <mergeCell ref="B126:C126"/>
    <mergeCell ref="B130:C130"/>
    <mergeCell ref="B134:C134"/>
  </mergeCells>
  <pageMargins left="0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opLeftCell="A127" workbookViewId="0">
      <selection activeCell="V55" sqref="V55"/>
    </sheetView>
  </sheetViews>
  <sheetFormatPr defaultRowHeight="14.25" x14ac:dyDescent="0.2"/>
  <cols>
    <col min="1" max="1" width="0.140625" style="1" customWidth="1"/>
    <col min="2" max="2" width="11.140625" style="7" customWidth="1"/>
    <col min="3" max="3" width="17.7109375" style="1" customWidth="1"/>
    <col min="4" max="4" width="19.7109375" style="2" customWidth="1"/>
    <col min="5" max="5" width="8.28515625" style="1" customWidth="1"/>
    <col min="6" max="6" width="7" style="1" customWidth="1"/>
    <col min="7" max="8" width="2" style="1" customWidth="1"/>
    <col min="9" max="9" width="1.85546875" style="1" customWidth="1"/>
    <col min="10" max="10" width="0.42578125" style="1" customWidth="1"/>
    <col min="11" max="11" width="0.85546875" style="1" hidden="1" customWidth="1"/>
    <col min="12" max="12" width="6.85546875" style="1" hidden="1" customWidth="1"/>
    <col min="13" max="13" width="6.28515625" style="1" hidden="1" customWidth="1"/>
    <col min="14" max="14" width="4.28515625" style="1" hidden="1" customWidth="1"/>
    <col min="15" max="15" width="4" style="1" hidden="1" customWidth="1"/>
    <col min="16" max="16" width="6" style="1" hidden="1" customWidth="1"/>
    <col min="17" max="17" width="7.140625" style="1" hidden="1" customWidth="1"/>
    <col min="18" max="18" width="1.42578125" style="1" hidden="1" customWidth="1"/>
    <col min="19" max="19" width="9.140625" style="1" hidden="1" customWidth="1"/>
    <col min="20" max="20" width="15.5703125" style="1" customWidth="1"/>
    <col min="21" max="16384" width="9.140625" style="1"/>
  </cols>
  <sheetData>
    <row r="1" spans="2:7" x14ac:dyDescent="0.2">
      <c r="B1" s="31" t="s">
        <v>14</v>
      </c>
      <c r="C1" s="9" t="s">
        <v>1</v>
      </c>
      <c r="D1" s="32" t="s">
        <v>15</v>
      </c>
    </row>
    <row r="2" spans="2:7" ht="15" x14ac:dyDescent="0.2">
      <c r="B2" s="131"/>
      <c r="C2" s="132"/>
      <c r="D2" s="33">
        <f>+D4+D15+D37+D45+D64+D78+D93+D102+D107+D116+D125+D140</f>
        <v>3044004.9699999997</v>
      </c>
    </row>
    <row r="3" spans="2:7" ht="15" x14ac:dyDescent="0.25">
      <c r="B3" s="127" t="s">
        <v>19</v>
      </c>
      <c r="C3" s="129"/>
      <c r="D3" s="16"/>
    </row>
    <row r="4" spans="2:7" ht="15" x14ac:dyDescent="0.25">
      <c r="B4" s="133" t="s">
        <v>22</v>
      </c>
      <c r="C4" s="134"/>
      <c r="D4" s="67">
        <f>D6</f>
        <v>2215000</v>
      </c>
    </row>
    <row r="5" spans="2:7" x14ac:dyDescent="0.2">
      <c r="B5" s="112" t="s">
        <v>24</v>
      </c>
      <c r="C5" s="113"/>
      <c r="D5" s="14"/>
    </row>
    <row r="6" spans="2:7" ht="15" x14ac:dyDescent="0.25">
      <c r="B6" s="21">
        <v>3</v>
      </c>
      <c r="C6" s="20" t="s">
        <v>25</v>
      </c>
      <c r="D6" s="13">
        <f>D7+D11</f>
        <v>2215000</v>
      </c>
    </row>
    <row r="7" spans="2:7" ht="15" x14ac:dyDescent="0.25">
      <c r="B7" s="21">
        <v>31</v>
      </c>
      <c r="C7" s="20" t="s">
        <v>26</v>
      </c>
      <c r="D7" s="13">
        <f>SUM(D8:D10)</f>
        <v>1910000</v>
      </c>
    </row>
    <row r="8" spans="2:7" x14ac:dyDescent="0.2">
      <c r="B8" s="19">
        <v>311</v>
      </c>
      <c r="C8" s="23" t="s">
        <v>27</v>
      </c>
      <c r="D8" s="14">
        <v>1630000</v>
      </c>
      <c r="E8" s="1">
        <v>311</v>
      </c>
      <c r="F8" s="14">
        <v>1630000</v>
      </c>
    </row>
    <row r="9" spans="2:7" x14ac:dyDescent="0.2">
      <c r="B9" s="19">
        <v>312</v>
      </c>
      <c r="C9" s="23" t="s">
        <v>28</v>
      </c>
      <c r="D9" s="14">
        <v>30000</v>
      </c>
      <c r="E9" s="1">
        <v>312</v>
      </c>
      <c r="F9" s="14">
        <v>30000</v>
      </c>
    </row>
    <row r="10" spans="2:7" x14ac:dyDescent="0.2">
      <c r="B10" s="19">
        <v>313</v>
      </c>
      <c r="C10" s="23" t="s">
        <v>29</v>
      </c>
      <c r="D10" s="14">
        <v>250000</v>
      </c>
      <c r="E10" s="1">
        <v>313</v>
      </c>
      <c r="F10" s="14">
        <v>250000</v>
      </c>
    </row>
    <row r="11" spans="2:7" ht="15" x14ac:dyDescent="0.25">
      <c r="B11" s="21">
        <v>32</v>
      </c>
      <c r="C11" s="20" t="s">
        <v>30</v>
      </c>
      <c r="D11" s="13">
        <f>SUM(D12:D13)</f>
        <v>305000</v>
      </c>
      <c r="E11" s="1">
        <v>321</v>
      </c>
      <c r="F11" s="14">
        <v>300000</v>
      </c>
      <c r="G11" s="14">
        <v>12000</v>
      </c>
    </row>
    <row r="12" spans="2:7" x14ac:dyDescent="0.2">
      <c r="B12" s="19">
        <v>321</v>
      </c>
      <c r="C12" s="23" t="s">
        <v>31</v>
      </c>
      <c r="D12" s="14">
        <v>300000</v>
      </c>
      <c r="E12" s="1">
        <v>323</v>
      </c>
      <c r="F12" s="14">
        <v>5000</v>
      </c>
    </row>
    <row r="13" spans="2:7" x14ac:dyDescent="0.2">
      <c r="B13" s="19">
        <v>323</v>
      </c>
      <c r="C13" s="23" t="s">
        <v>41</v>
      </c>
      <c r="D13" s="14">
        <v>5000</v>
      </c>
    </row>
    <row r="14" spans="2:7" ht="15" x14ac:dyDescent="0.25">
      <c r="B14" s="127" t="s">
        <v>36</v>
      </c>
      <c r="C14" s="129"/>
      <c r="D14" s="16"/>
    </row>
    <row r="15" spans="2:7" x14ac:dyDescent="0.2">
      <c r="B15" s="135" t="s">
        <v>37</v>
      </c>
      <c r="C15" s="136"/>
      <c r="D15" s="44">
        <f>D16+D25</f>
        <v>189113.8</v>
      </c>
    </row>
    <row r="16" spans="2:7" ht="15" x14ac:dyDescent="0.25">
      <c r="B16" s="110" t="s">
        <v>39</v>
      </c>
      <c r="C16" s="111"/>
      <c r="D16" s="67">
        <f>D18</f>
        <v>80160</v>
      </c>
    </row>
    <row r="17" spans="2:4" ht="15" x14ac:dyDescent="0.25">
      <c r="B17" s="116" t="s">
        <v>40</v>
      </c>
      <c r="C17" s="117"/>
      <c r="D17" s="13"/>
    </row>
    <row r="18" spans="2:4" ht="15" x14ac:dyDescent="0.25">
      <c r="B18" s="21">
        <v>3</v>
      </c>
      <c r="C18" s="20" t="s">
        <v>25</v>
      </c>
      <c r="D18" s="13">
        <f>D19+D23</f>
        <v>80160</v>
      </c>
    </row>
    <row r="19" spans="2:4" ht="15" x14ac:dyDescent="0.25">
      <c r="B19" s="21">
        <v>32</v>
      </c>
      <c r="C19" s="20" t="s">
        <v>30</v>
      </c>
      <c r="D19" s="13">
        <f>SUM(D20:D22)</f>
        <v>77960</v>
      </c>
    </row>
    <row r="20" spans="2:4" x14ac:dyDescent="0.2">
      <c r="B20" s="19">
        <v>321</v>
      </c>
      <c r="C20" s="23" t="s">
        <v>31</v>
      </c>
      <c r="D20" s="14">
        <v>12000</v>
      </c>
    </row>
    <row r="21" spans="2:4" x14ac:dyDescent="0.2">
      <c r="B21" s="19">
        <v>322</v>
      </c>
      <c r="C21" s="23" t="s">
        <v>33</v>
      </c>
      <c r="D21" s="14">
        <v>29960</v>
      </c>
    </row>
    <row r="22" spans="2:4" x14ac:dyDescent="0.2">
      <c r="B22" s="19">
        <v>323</v>
      </c>
      <c r="C22" s="23" t="s">
        <v>41</v>
      </c>
      <c r="D22" s="14">
        <v>36000</v>
      </c>
    </row>
    <row r="23" spans="2:4" ht="15" x14ac:dyDescent="0.25">
      <c r="B23" s="21">
        <v>34</v>
      </c>
      <c r="C23" s="20" t="s">
        <v>42</v>
      </c>
      <c r="D23" s="13">
        <f>D24</f>
        <v>2200</v>
      </c>
    </row>
    <row r="24" spans="2:4" x14ac:dyDescent="0.2">
      <c r="B24" s="19">
        <v>343</v>
      </c>
      <c r="C24" s="23" t="s">
        <v>43</v>
      </c>
      <c r="D24" s="14">
        <v>2200</v>
      </c>
    </row>
    <row r="25" spans="2:4" ht="15" x14ac:dyDescent="0.25">
      <c r="B25" s="110" t="s">
        <v>45</v>
      </c>
      <c r="C25" s="111"/>
      <c r="D25" s="67">
        <f>D27</f>
        <v>108953.8</v>
      </c>
    </row>
    <row r="26" spans="2:4" ht="15" x14ac:dyDescent="0.25">
      <c r="B26" s="116" t="s">
        <v>40</v>
      </c>
      <c r="C26" s="117"/>
      <c r="D26" s="13"/>
    </row>
    <row r="27" spans="2:4" ht="15" x14ac:dyDescent="0.25">
      <c r="B27" s="21">
        <v>3</v>
      </c>
      <c r="C27" s="20" t="s">
        <v>25</v>
      </c>
      <c r="D27" s="13">
        <f>D28+D30</f>
        <v>108953.8</v>
      </c>
    </row>
    <row r="28" spans="2:4" ht="15" x14ac:dyDescent="0.25">
      <c r="B28" s="21">
        <v>32</v>
      </c>
      <c r="C28" s="20" t="s">
        <v>30</v>
      </c>
      <c r="D28" s="13">
        <f>SUM(D29:D29)</f>
        <v>3500</v>
      </c>
    </row>
    <row r="29" spans="2:4" x14ac:dyDescent="0.2">
      <c r="B29" s="19">
        <v>323</v>
      </c>
      <c r="C29" s="23" t="s">
        <v>41</v>
      </c>
      <c r="D29" s="14">
        <v>3500</v>
      </c>
    </row>
    <row r="30" spans="2:4" ht="15" x14ac:dyDescent="0.25">
      <c r="B30" s="21">
        <v>37</v>
      </c>
      <c r="C30" s="20" t="s">
        <v>46</v>
      </c>
      <c r="D30" s="13">
        <f>D31</f>
        <v>105453.8</v>
      </c>
    </row>
    <row r="31" spans="2:4" x14ac:dyDescent="0.2">
      <c r="B31" s="19">
        <v>372</v>
      </c>
      <c r="C31" s="23" t="s">
        <v>47</v>
      </c>
      <c r="D31" s="14">
        <v>105453.8</v>
      </c>
    </row>
    <row r="32" spans="2:4" x14ac:dyDescent="0.2">
      <c r="B32" s="40"/>
      <c r="C32" s="41"/>
      <c r="D32" s="14"/>
    </row>
    <row r="33" spans="2:20" x14ac:dyDescent="0.2">
      <c r="B33" s="40"/>
      <c r="C33" s="41"/>
      <c r="D33" s="14"/>
    </row>
    <row r="34" spans="2:20" x14ac:dyDescent="0.2">
      <c r="B34" s="40"/>
      <c r="C34" s="41"/>
      <c r="D34" s="14"/>
    </row>
    <row r="35" spans="2:20" x14ac:dyDescent="0.2">
      <c r="B35" s="40"/>
      <c r="C35" s="41"/>
      <c r="D35" s="14"/>
    </row>
    <row r="36" spans="2:20" x14ac:dyDescent="0.2">
      <c r="B36" s="40"/>
      <c r="C36" s="41"/>
      <c r="D36" s="14"/>
    </row>
    <row r="37" spans="2:20" ht="15" x14ac:dyDescent="0.25">
      <c r="B37" s="137" t="s">
        <v>48</v>
      </c>
      <c r="C37" s="138"/>
      <c r="D37" s="46">
        <f>D38</f>
        <v>32968.67</v>
      </c>
    </row>
    <row r="38" spans="2:20" ht="15" x14ac:dyDescent="0.25">
      <c r="B38" s="139" t="s">
        <v>45</v>
      </c>
      <c r="C38" s="140"/>
      <c r="D38" s="67">
        <f>D40</f>
        <v>32968.67</v>
      </c>
    </row>
    <row r="39" spans="2:20" ht="15" x14ac:dyDescent="0.25">
      <c r="B39" s="116" t="s">
        <v>50</v>
      </c>
      <c r="C39" s="117"/>
      <c r="D39" s="13"/>
    </row>
    <row r="40" spans="2:20" ht="15" x14ac:dyDescent="0.25">
      <c r="B40" s="21">
        <v>3</v>
      </c>
      <c r="C40" s="20" t="s">
        <v>25</v>
      </c>
      <c r="D40" s="13">
        <f>D41</f>
        <v>32968.67</v>
      </c>
      <c r="E40" s="1">
        <v>311</v>
      </c>
      <c r="F40" s="14">
        <v>1630000</v>
      </c>
      <c r="G40" s="14">
        <v>88000</v>
      </c>
      <c r="H40" s="14">
        <v>48000</v>
      </c>
      <c r="I40" s="14">
        <v>12000</v>
      </c>
      <c r="J40" s="14">
        <v>29847.8</v>
      </c>
      <c r="T40" s="2">
        <f>SUM(F40:S40)</f>
        <v>1807847.8</v>
      </c>
    </row>
    <row r="41" spans="2:20" ht="15" x14ac:dyDescent="0.25">
      <c r="B41" s="21">
        <v>32</v>
      </c>
      <c r="C41" s="20" t="s">
        <v>30</v>
      </c>
      <c r="D41" s="13">
        <f>SUM(D42:D43)</f>
        <v>32968.67</v>
      </c>
      <c r="E41" s="1">
        <v>312</v>
      </c>
      <c r="F41" s="14">
        <v>30000</v>
      </c>
      <c r="G41" s="14"/>
      <c r="T41" s="2">
        <f t="shared" ref="T41:T60" si="0">SUM(F41:S41)</f>
        <v>30000</v>
      </c>
    </row>
    <row r="42" spans="2:20" x14ac:dyDescent="0.2">
      <c r="B42" s="19">
        <v>322</v>
      </c>
      <c r="C42" s="23" t="s">
        <v>41</v>
      </c>
      <c r="D42" s="14">
        <v>27000</v>
      </c>
      <c r="E42" s="1">
        <v>313</v>
      </c>
      <c r="F42" s="14">
        <v>250000</v>
      </c>
      <c r="G42" s="14">
        <v>13376</v>
      </c>
      <c r="H42" s="14">
        <v>7296</v>
      </c>
      <c r="I42" s="14">
        <v>1824</v>
      </c>
      <c r="J42" s="14">
        <v>4536.7</v>
      </c>
      <c r="T42" s="2">
        <f t="shared" si="0"/>
        <v>277032.7</v>
      </c>
    </row>
    <row r="43" spans="2:20" x14ac:dyDescent="0.2">
      <c r="B43" s="19">
        <v>329</v>
      </c>
      <c r="C43" s="23" t="s">
        <v>32</v>
      </c>
      <c r="D43" s="14">
        <v>5968.67</v>
      </c>
      <c r="E43" s="1">
        <v>321</v>
      </c>
      <c r="F43" s="14">
        <v>300000</v>
      </c>
      <c r="G43" s="14">
        <v>12000</v>
      </c>
      <c r="H43" s="14">
        <v>7000</v>
      </c>
      <c r="I43" s="14">
        <v>2530</v>
      </c>
      <c r="J43" s="14">
        <v>2000</v>
      </c>
      <c r="K43" s="14">
        <v>4000</v>
      </c>
      <c r="T43" s="2">
        <f t="shared" si="0"/>
        <v>327530</v>
      </c>
    </row>
    <row r="44" spans="2:20" x14ac:dyDescent="0.2">
      <c r="B44" s="31" t="s">
        <v>14</v>
      </c>
      <c r="C44" s="9" t="s">
        <v>1</v>
      </c>
      <c r="D44" s="32" t="s">
        <v>15</v>
      </c>
      <c r="E44" s="1">
        <v>323</v>
      </c>
      <c r="F44" s="14">
        <v>5000</v>
      </c>
      <c r="G44" s="14">
        <v>36000</v>
      </c>
      <c r="H44" s="14">
        <v>3500</v>
      </c>
      <c r="I44" s="14">
        <v>10000</v>
      </c>
      <c r="J44" s="14">
        <v>6000</v>
      </c>
      <c r="K44" s="14">
        <v>500</v>
      </c>
      <c r="L44" s="14">
        <v>3000</v>
      </c>
      <c r="M44" s="14">
        <v>15000</v>
      </c>
      <c r="N44" s="14">
        <v>500</v>
      </c>
      <c r="O44" s="14">
        <v>5000</v>
      </c>
      <c r="P44" s="14">
        <v>18712</v>
      </c>
      <c r="Q44" s="14">
        <v>18000</v>
      </c>
      <c r="R44" s="14">
        <v>10000</v>
      </c>
      <c r="S44" s="1">
        <v>10000</v>
      </c>
      <c r="T44" s="2">
        <f t="shared" si="0"/>
        <v>141212</v>
      </c>
    </row>
    <row r="45" spans="2:20" ht="15" x14ac:dyDescent="0.25">
      <c r="B45" s="110" t="s">
        <v>53</v>
      </c>
      <c r="C45" s="111"/>
      <c r="D45" s="38">
        <f>D47+D52+D60</f>
        <v>214000</v>
      </c>
      <c r="E45" s="1">
        <v>322</v>
      </c>
      <c r="G45" s="14">
        <v>29960</v>
      </c>
      <c r="H45" s="14">
        <v>27000</v>
      </c>
      <c r="I45" s="14">
        <v>3500</v>
      </c>
      <c r="J45" s="14">
        <v>60000</v>
      </c>
      <c r="K45" s="14">
        <v>130000</v>
      </c>
      <c r="L45" s="14">
        <v>42000</v>
      </c>
      <c r="M45" s="14">
        <v>5000</v>
      </c>
      <c r="N45" s="14">
        <v>10000</v>
      </c>
      <c r="T45" s="2">
        <f t="shared" si="0"/>
        <v>307460</v>
      </c>
    </row>
    <row r="46" spans="2:20" ht="15" x14ac:dyDescent="0.25">
      <c r="B46" s="112" t="s">
        <v>109</v>
      </c>
      <c r="C46" s="113"/>
      <c r="D46" s="13"/>
      <c r="H46" s="14"/>
      <c r="T46" s="2">
        <f t="shared" si="0"/>
        <v>0</v>
      </c>
    </row>
    <row r="47" spans="2:20" ht="15" x14ac:dyDescent="0.25">
      <c r="B47" s="21">
        <v>3</v>
      </c>
      <c r="C47" s="20" t="s">
        <v>25</v>
      </c>
      <c r="D47" s="69">
        <f>D48</f>
        <v>3500</v>
      </c>
      <c r="T47" s="2">
        <f t="shared" si="0"/>
        <v>0</v>
      </c>
    </row>
    <row r="48" spans="2:20" ht="15" x14ac:dyDescent="0.25">
      <c r="B48" s="21">
        <v>32</v>
      </c>
      <c r="C48" s="20" t="s">
        <v>30</v>
      </c>
      <c r="D48" s="13">
        <f>D49</f>
        <v>3500</v>
      </c>
      <c r="T48" s="2">
        <f t="shared" si="0"/>
        <v>0</v>
      </c>
    </row>
    <row r="49" spans="2:20" x14ac:dyDescent="0.2">
      <c r="B49" s="19">
        <v>322</v>
      </c>
      <c r="C49" s="23" t="s">
        <v>33</v>
      </c>
      <c r="D49" s="14">
        <v>3500</v>
      </c>
      <c r="T49" s="2">
        <f t="shared" si="0"/>
        <v>0</v>
      </c>
    </row>
    <row r="50" spans="2:20" ht="15" x14ac:dyDescent="0.25">
      <c r="B50" s="112" t="s">
        <v>89</v>
      </c>
      <c r="C50" s="113"/>
      <c r="D50" s="13"/>
      <c r="E50" s="1">
        <v>329</v>
      </c>
      <c r="H50" s="14">
        <v>5968.67</v>
      </c>
      <c r="I50" s="14">
        <v>3000</v>
      </c>
      <c r="J50" s="14">
        <v>1000</v>
      </c>
      <c r="K50" s="14">
        <v>5000</v>
      </c>
      <c r="L50" s="1">
        <v>1000</v>
      </c>
      <c r="T50" s="2">
        <f t="shared" si="0"/>
        <v>15968.67</v>
      </c>
    </row>
    <row r="51" spans="2:20" x14ac:dyDescent="0.2">
      <c r="T51" s="2">
        <f t="shared" si="0"/>
        <v>0</v>
      </c>
    </row>
    <row r="52" spans="2:20" ht="15" x14ac:dyDescent="0.25">
      <c r="B52" s="21">
        <v>3</v>
      </c>
      <c r="C52" s="20" t="s">
        <v>25</v>
      </c>
      <c r="D52" s="13">
        <f>D53+D57</f>
        <v>73500</v>
      </c>
      <c r="T52" s="2">
        <f t="shared" si="0"/>
        <v>0</v>
      </c>
    </row>
    <row r="53" spans="2:20" ht="15" x14ac:dyDescent="0.25">
      <c r="B53" s="21">
        <v>32</v>
      </c>
      <c r="C53" s="20" t="s">
        <v>30</v>
      </c>
      <c r="D53" s="13">
        <f>D54+D55+D56</f>
        <v>73000</v>
      </c>
      <c r="T53" s="2">
        <f t="shared" si="0"/>
        <v>0</v>
      </c>
    </row>
    <row r="54" spans="2:20" x14ac:dyDescent="0.2">
      <c r="B54" s="19">
        <v>322</v>
      </c>
      <c r="C54" s="23" t="s">
        <v>33</v>
      </c>
      <c r="D54" s="14">
        <v>60000</v>
      </c>
      <c r="T54" s="2">
        <f t="shared" si="0"/>
        <v>0</v>
      </c>
    </row>
    <row r="55" spans="2:20" x14ac:dyDescent="0.2">
      <c r="B55" s="40">
        <v>323</v>
      </c>
      <c r="C55" s="23" t="s">
        <v>41</v>
      </c>
      <c r="D55" s="14">
        <v>10000</v>
      </c>
      <c r="E55" s="1">
        <v>343</v>
      </c>
      <c r="F55" s="14">
        <v>2200</v>
      </c>
      <c r="G55" s="14">
        <v>500</v>
      </c>
      <c r="T55" s="2">
        <f t="shared" si="0"/>
        <v>2700</v>
      </c>
    </row>
    <row r="56" spans="2:20" x14ac:dyDescent="0.2">
      <c r="B56" s="40">
        <v>329</v>
      </c>
      <c r="C56" s="23" t="s">
        <v>32</v>
      </c>
      <c r="D56" s="14">
        <v>3000</v>
      </c>
      <c r="E56" s="1">
        <v>372</v>
      </c>
      <c r="F56" s="14">
        <v>105453.8</v>
      </c>
      <c r="T56" s="2">
        <f t="shared" si="0"/>
        <v>105453.8</v>
      </c>
    </row>
    <row r="57" spans="2:20" ht="15" x14ac:dyDescent="0.25">
      <c r="B57" s="21">
        <v>34</v>
      </c>
      <c r="C57" s="20" t="s">
        <v>42</v>
      </c>
      <c r="D57" s="13">
        <f>+D58</f>
        <v>500</v>
      </c>
      <c r="E57" s="1">
        <v>381</v>
      </c>
      <c r="F57" s="14">
        <v>1000</v>
      </c>
      <c r="T57" s="2">
        <f t="shared" si="0"/>
        <v>1000</v>
      </c>
    </row>
    <row r="58" spans="2:20" x14ac:dyDescent="0.2">
      <c r="B58" s="19">
        <v>343</v>
      </c>
      <c r="C58" s="23" t="s">
        <v>43</v>
      </c>
      <c r="D58" s="14">
        <v>500</v>
      </c>
      <c r="E58" s="1">
        <v>422</v>
      </c>
      <c r="F58" s="14">
        <v>20000</v>
      </c>
      <c r="G58" s="14">
        <v>4800</v>
      </c>
      <c r="T58" s="2">
        <f t="shared" si="0"/>
        <v>24800</v>
      </c>
    </row>
    <row r="59" spans="2:20" x14ac:dyDescent="0.2">
      <c r="B59" s="112" t="s">
        <v>88</v>
      </c>
      <c r="C59" s="113"/>
      <c r="D59" s="14"/>
      <c r="E59" s="1">
        <v>424</v>
      </c>
      <c r="F59" s="1">
        <v>1000</v>
      </c>
      <c r="T59" s="2">
        <f t="shared" si="0"/>
        <v>1000</v>
      </c>
    </row>
    <row r="60" spans="2:20" ht="15" x14ac:dyDescent="0.25">
      <c r="B60" s="21">
        <v>32</v>
      </c>
      <c r="C60" s="20" t="s">
        <v>30</v>
      </c>
      <c r="D60" s="13">
        <f>SUM(D61:D63)</f>
        <v>137000</v>
      </c>
      <c r="T60" s="2">
        <f t="shared" si="0"/>
        <v>0</v>
      </c>
    </row>
    <row r="61" spans="2:20" x14ac:dyDescent="0.2">
      <c r="B61" s="19">
        <v>322</v>
      </c>
      <c r="C61" s="23" t="s">
        <v>33</v>
      </c>
      <c r="D61" s="14">
        <v>130000</v>
      </c>
      <c r="T61" s="2"/>
    </row>
    <row r="62" spans="2:20" x14ac:dyDescent="0.2">
      <c r="B62" s="19">
        <v>323</v>
      </c>
      <c r="C62" s="23" t="s">
        <v>41</v>
      </c>
      <c r="D62" s="14">
        <v>6000</v>
      </c>
      <c r="T62" s="2">
        <f>SUM(T40:T61)</f>
        <v>3042004.9699999997</v>
      </c>
    </row>
    <row r="63" spans="2:20" x14ac:dyDescent="0.2">
      <c r="B63" s="19">
        <v>329</v>
      </c>
      <c r="C63" s="23" t="s">
        <v>32</v>
      </c>
      <c r="D63" s="14">
        <v>1000</v>
      </c>
    </row>
    <row r="64" spans="2:20" ht="15" x14ac:dyDescent="0.25">
      <c r="B64" s="110" t="s">
        <v>56</v>
      </c>
      <c r="C64" s="111"/>
      <c r="D64" s="38">
        <f>D67+D71+D75</f>
        <v>153876</v>
      </c>
    </row>
    <row r="65" spans="1:4" x14ac:dyDescent="0.2">
      <c r="B65" s="112" t="s">
        <v>72</v>
      </c>
      <c r="C65" s="113"/>
      <c r="D65" s="14"/>
    </row>
    <row r="66" spans="1:4" ht="15" x14ac:dyDescent="0.25">
      <c r="B66" s="21">
        <v>3</v>
      </c>
      <c r="C66" s="20" t="s">
        <v>25</v>
      </c>
      <c r="D66" s="66">
        <f>+D67+D71</f>
        <v>108876</v>
      </c>
    </row>
    <row r="67" spans="1:4" ht="15" x14ac:dyDescent="0.25">
      <c r="B67" s="21">
        <v>31</v>
      </c>
      <c r="C67" s="20" t="s">
        <v>26</v>
      </c>
      <c r="D67" s="13">
        <f>SUM(D68:D70)</f>
        <v>101376</v>
      </c>
    </row>
    <row r="68" spans="1:4" x14ac:dyDescent="0.2">
      <c r="B68" s="19">
        <v>311</v>
      </c>
      <c r="C68" s="23" t="s">
        <v>27</v>
      </c>
      <c r="D68" s="14">
        <v>88000</v>
      </c>
    </row>
    <row r="69" spans="1:4" x14ac:dyDescent="0.2">
      <c r="B69" s="19">
        <v>312</v>
      </c>
      <c r="C69" s="23" t="s">
        <v>28</v>
      </c>
      <c r="D69" s="14">
        <v>0</v>
      </c>
    </row>
    <row r="70" spans="1:4" x14ac:dyDescent="0.2">
      <c r="B70" s="19">
        <v>313</v>
      </c>
      <c r="C70" s="23" t="s">
        <v>29</v>
      </c>
      <c r="D70" s="14">
        <v>13376</v>
      </c>
    </row>
    <row r="71" spans="1:4" ht="15" x14ac:dyDescent="0.25">
      <c r="B71" s="21">
        <v>32</v>
      </c>
      <c r="C71" s="20" t="s">
        <v>30</v>
      </c>
      <c r="D71" s="13">
        <f>SUM(D72:D73)</f>
        <v>7500</v>
      </c>
    </row>
    <row r="72" spans="1:4" x14ac:dyDescent="0.2">
      <c r="B72" s="19">
        <v>321</v>
      </c>
      <c r="C72" s="23" t="s">
        <v>31</v>
      </c>
      <c r="D72" s="14">
        <v>7000</v>
      </c>
    </row>
    <row r="73" spans="1:4" x14ac:dyDescent="0.2">
      <c r="A73" s="1">
        <v>1000</v>
      </c>
      <c r="B73" s="19">
        <v>323</v>
      </c>
      <c r="C73" s="23" t="s">
        <v>41</v>
      </c>
      <c r="D73" s="14">
        <v>500</v>
      </c>
    </row>
    <row r="74" spans="1:4" x14ac:dyDescent="0.2">
      <c r="B74" s="112" t="s">
        <v>54</v>
      </c>
      <c r="C74" s="113"/>
      <c r="D74" s="14"/>
    </row>
    <row r="75" spans="1:4" ht="15" x14ac:dyDescent="0.25">
      <c r="B75" s="21">
        <v>32</v>
      </c>
      <c r="C75" s="20" t="s">
        <v>30</v>
      </c>
      <c r="D75" s="13">
        <f>SUM(D76:D77)</f>
        <v>45000</v>
      </c>
    </row>
    <row r="76" spans="1:4" x14ac:dyDescent="0.2">
      <c r="B76" s="19">
        <v>322</v>
      </c>
      <c r="C76" s="23" t="s">
        <v>33</v>
      </c>
      <c r="D76" s="14">
        <v>42000</v>
      </c>
    </row>
    <row r="77" spans="1:4" x14ac:dyDescent="0.2">
      <c r="B77" s="19">
        <v>323</v>
      </c>
      <c r="C77" s="23" t="s">
        <v>41</v>
      </c>
      <c r="D77" s="14">
        <v>3000</v>
      </c>
    </row>
    <row r="78" spans="1:4" ht="15" x14ac:dyDescent="0.25">
      <c r="B78" s="110" t="s">
        <v>91</v>
      </c>
      <c r="C78" s="111"/>
      <c r="D78" s="38">
        <f>+D80+D88</f>
        <v>37000</v>
      </c>
    </row>
    <row r="79" spans="1:4" x14ac:dyDescent="0.2">
      <c r="B79" s="112" t="s">
        <v>93</v>
      </c>
      <c r="C79" s="113"/>
      <c r="D79" s="14"/>
    </row>
    <row r="80" spans="1:4" ht="15" x14ac:dyDescent="0.25">
      <c r="B80" s="21">
        <v>3</v>
      </c>
      <c r="C80" s="20" t="s">
        <v>25</v>
      </c>
      <c r="D80" s="13">
        <f>+D81+D85</f>
        <v>26000</v>
      </c>
    </row>
    <row r="81" spans="2:4" ht="15" x14ac:dyDescent="0.25">
      <c r="B81" s="21">
        <v>32</v>
      </c>
      <c r="C81" s="20" t="s">
        <v>30</v>
      </c>
      <c r="D81" s="14">
        <f>SUM(D82:D84)</f>
        <v>25000</v>
      </c>
    </row>
    <row r="82" spans="2:4" x14ac:dyDescent="0.2">
      <c r="B82" s="19">
        <v>322</v>
      </c>
      <c r="C82" s="23" t="s">
        <v>33</v>
      </c>
      <c r="D82" s="14">
        <v>5000</v>
      </c>
    </row>
    <row r="83" spans="2:4" x14ac:dyDescent="0.2">
      <c r="B83" s="40">
        <v>323</v>
      </c>
      <c r="C83" s="23" t="s">
        <v>94</v>
      </c>
      <c r="D83" s="14">
        <v>15000</v>
      </c>
    </row>
    <row r="84" spans="2:4" x14ac:dyDescent="0.2">
      <c r="B84" s="40">
        <v>329</v>
      </c>
      <c r="C84" s="23" t="s">
        <v>92</v>
      </c>
      <c r="D84" s="14">
        <v>5000</v>
      </c>
    </row>
    <row r="85" spans="2:4" ht="15" x14ac:dyDescent="0.25">
      <c r="B85" s="21">
        <v>38</v>
      </c>
      <c r="C85" s="20" t="s">
        <v>95</v>
      </c>
      <c r="D85" s="13">
        <v>1000</v>
      </c>
    </row>
    <row r="86" spans="2:4" x14ac:dyDescent="0.2">
      <c r="B86" s="19">
        <v>381</v>
      </c>
      <c r="C86" s="23" t="s">
        <v>96</v>
      </c>
      <c r="D86" s="14">
        <v>1000</v>
      </c>
    </row>
    <row r="87" spans="2:4" x14ac:dyDescent="0.2">
      <c r="B87" s="112" t="s">
        <v>98</v>
      </c>
      <c r="C87" s="113"/>
      <c r="D87" s="14"/>
    </row>
    <row r="88" spans="2:4" ht="15" x14ac:dyDescent="0.25">
      <c r="B88" s="21">
        <v>3</v>
      </c>
      <c r="C88" s="20" t="s">
        <v>25</v>
      </c>
      <c r="D88" s="69">
        <v>11000</v>
      </c>
    </row>
    <row r="89" spans="2:4" ht="15" x14ac:dyDescent="0.25">
      <c r="B89" s="21">
        <v>32</v>
      </c>
      <c r="C89" s="20" t="s">
        <v>30</v>
      </c>
      <c r="D89" s="14">
        <f>+D90+D91</f>
        <v>11000</v>
      </c>
    </row>
    <row r="90" spans="2:4" x14ac:dyDescent="0.2">
      <c r="B90" s="40">
        <v>323</v>
      </c>
      <c r="C90" s="23" t="s">
        <v>94</v>
      </c>
      <c r="D90" s="14">
        <v>10000</v>
      </c>
    </row>
    <row r="91" spans="2:4" x14ac:dyDescent="0.2">
      <c r="B91" s="40">
        <v>329</v>
      </c>
      <c r="C91" s="23" t="s">
        <v>100</v>
      </c>
      <c r="D91" s="14">
        <v>1000</v>
      </c>
    </row>
    <row r="92" spans="2:4" x14ac:dyDescent="0.2">
      <c r="B92" s="31" t="s">
        <v>14</v>
      </c>
      <c r="C92" s="9" t="s">
        <v>1</v>
      </c>
      <c r="D92" s="32" t="s">
        <v>15</v>
      </c>
    </row>
    <row r="93" spans="2:4" ht="15" x14ac:dyDescent="0.25">
      <c r="B93" s="110" t="s">
        <v>71</v>
      </c>
      <c r="C93" s="111"/>
      <c r="D93" s="67">
        <f>D96+D99</f>
        <v>58326</v>
      </c>
    </row>
    <row r="94" spans="2:4" x14ac:dyDescent="0.2">
      <c r="B94" s="112" t="s">
        <v>72</v>
      </c>
      <c r="C94" s="113"/>
      <c r="D94" s="14"/>
    </row>
    <row r="95" spans="2:4" ht="15" x14ac:dyDescent="0.25">
      <c r="B95" s="21">
        <v>3</v>
      </c>
      <c r="C95" s="20" t="s">
        <v>25</v>
      </c>
      <c r="D95" s="14">
        <f>+D96+D99</f>
        <v>58326</v>
      </c>
    </row>
    <row r="96" spans="2:4" ht="15" x14ac:dyDescent="0.25">
      <c r="B96" s="21">
        <v>31</v>
      </c>
      <c r="C96" s="20" t="s">
        <v>26</v>
      </c>
      <c r="D96" s="13">
        <f>+D97+D98</f>
        <v>55296</v>
      </c>
    </row>
    <row r="97" spans="2:4" x14ac:dyDescent="0.2">
      <c r="B97" s="19">
        <v>311</v>
      </c>
      <c r="C97" s="23" t="s">
        <v>27</v>
      </c>
      <c r="D97" s="14">
        <v>48000</v>
      </c>
    </row>
    <row r="98" spans="2:4" x14ac:dyDescent="0.2">
      <c r="B98" s="19">
        <v>313</v>
      </c>
      <c r="C98" s="23" t="s">
        <v>29</v>
      </c>
      <c r="D98" s="14">
        <v>7296</v>
      </c>
    </row>
    <row r="99" spans="2:4" ht="15" x14ac:dyDescent="0.25">
      <c r="B99" s="21">
        <v>32</v>
      </c>
      <c r="C99" s="20" t="s">
        <v>30</v>
      </c>
      <c r="D99" s="13">
        <f>D100+D101</f>
        <v>3030</v>
      </c>
    </row>
    <row r="100" spans="2:4" x14ac:dyDescent="0.2">
      <c r="B100" s="19">
        <v>321</v>
      </c>
      <c r="C100" s="23" t="s">
        <v>31</v>
      </c>
      <c r="D100" s="14">
        <v>2530</v>
      </c>
    </row>
    <row r="101" spans="2:4" x14ac:dyDescent="0.2">
      <c r="B101" s="40">
        <v>323</v>
      </c>
      <c r="C101" s="41" t="s">
        <v>41</v>
      </c>
      <c r="D101" s="14">
        <v>500</v>
      </c>
    </row>
    <row r="102" spans="2:4" ht="15" x14ac:dyDescent="0.25">
      <c r="B102" s="110" t="s">
        <v>73</v>
      </c>
      <c r="C102" s="111"/>
      <c r="D102" s="67">
        <f>D104</f>
        <v>5000</v>
      </c>
    </row>
    <row r="103" spans="2:4" ht="15" x14ac:dyDescent="0.25">
      <c r="B103" s="112" t="s">
        <v>72</v>
      </c>
      <c r="C103" s="113"/>
      <c r="D103" s="13"/>
    </row>
    <row r="104" spans="2:4" ht="15" x14ac:dyDescent="0.25">
      <c r="B104" s="21">
        <v>3</v>
      </c>
      <c r="C104" s="20" t="s">
        <v>25</v>
      </c>
      <c r="D104" s="13">
        <f>D105+D154</f>
        <v>5000</v>
      </c>
    </row>
    <row r="105" spans="2:4" ht="15" x14ac:dyDescent="0.25">
      <c r="B105" s="21">
        <v>32</v>
      </c>
      <c r="C105" s="20" t="s">
        <v>30</v>
      </c>
      <c r="D105" s="13">
        <f>D106</f>
        <v>5000</v>
      </c>
    </row>
    <row r="106" spans="2:4" x14ac:dyDescent="0.2">
      <c r="B106" s="19">
        <v>323</v>
      </c>
      <c r="C106" s="23" t="s">
        <v>41</v>
      </c>
      <c r="D106" s="14">
        <v>5000</v>
      </c>
    </row>
    <row r="107" spans="2:4" ht="15" x14ac:dyDescent="0.25">
      <c r="B107" s="110" t="s">
        <v>99</v>
      </c>
      <c r="C107" s="111"/>
      <c r="D107" s="38">
        <f>D109</f>
        <v>17824</v>
      </c>
    </row>
    <row r="108" spans="2:4" ht="15" x14ac:dyDescent="0.25">
      <c r="B108" s="112" t="s">
        <v>98</v>
      </c>
      <c r="C108" s="113"/>
      <c r="D108" s="13"/>
    </row>
    <row r="109" spans="2:4" ht="15" x14ac:dyDescent="0.25">
      <c r="B109" s="21">
        <v>3</v>
      </c>
      <c r="C109" s="20" t="s">
        <v>25</v>
      </c>
      <c r="D109" s="69">
        <f>D110+D113</f>
        <v>17824</v>
      </c>
    </row>
    <row r="110" spans="2:4" ht="15" x14ac:dyDescent="0.25">
      <c r="B110" s="21">
        <v>31</v>
      </c>
      <c r="C110" s="20" t="s">
        <v>26</v>
      </c>
      <c r="D110" s="13">
        <f>SUM(D111:D113)</f>
        <v>15824</v>
      </c>
    </row>
    <row r="111" spans="2:4" x14ac:dyDescent="0.2">
      <c r="B111" s="19">
        <v>311</v>
      </c>
      <c r="C111" s="23" t="s">
        <v>27</v>
      </c>
      <c r="D111" s="14">
        <v>12000</v>
      </c>
    </row>
    <row r="112" spans="2:4" x14ac:dyDescent="0.2">
      <c r="B112" s="19">
        <v>313</v>
      </c>
      <c r="C112" s="23" t="s">
        <v>29</v>
      </c>
      <c r="D112" s="14">
        <v>1824</v>
      </c>
    </row>
    <row r="113" spans="2:4" ht="15" x14ac:dyDescent="0.25">
      <c r="B113" s="21">
        <v>32</v>
      </c>
      <c r="C113" s="20" t="s">
        <v>30</v>
      </c>
      <c r="D113" s="13">
        <v>2000</v>
      </c>
    </row>
    <row r="114" spans="2:4" x14ac:dyDescent="0.2">
      <c r="B114" s="19">
        <v>321</v>
      </c>
      <c r="C114" s="23" t="s">
        <v>57</v>
      </c>
      <c r="D114" s="14">
        <v>2000</v>
      </c>
    </row>
    <row r="115" spans="2:4" x14ac:dyDescent="0.2">
      <c r="B115" s="31" t="s">
        <v>14</v>
      </c>
      <c r="C115" s="9" t="s">
        <v>1</v>
      </c>
      <c r="D115" s="32" t="s">
        <v>15</v>
      </c>
    </row>
    <row r="116" spans="2:4" ht="15" x14ac:dyDescent="0.25">
      <c r="B116" s="110" t="s">
        <v>76</v>
      </c>
      <c r="C116" s="111"/>
      <c r="D116" s="67">
        <f>D119+D122</f>
        <v>38384.5</v>
      </c>
    </row>
    <row r="117" spans="2:4" x14ac:dyDescent="0.2">
      <c r="B117" s="116" t="s">
        <v>75</v>
      </c>
      <c r="C117" s="117"/>
      <c r="D117" s="14"/>
    </row>
    <row r="118" spans="2:4" ht="15" x14ac:dyDescent="0.25">
      <c r="B118" s="21">
        <v>3</v>
      </c>
      <c r="C118" s="20" t="s">
        <v>25</v>
      </c>
      <c r="D118" s="13">
        <f>+D119+D122</f>
        <v>38384.5</v>
      </c>
    </row>
    <row r="119" spans="2:4" ht="15" x14ac:dyDescent="0.25">
      <c r="B119" s="21">
        <v>31</v>
      </c>
      <c r="C119" s="20" t="s">
        <v>26</v>
      </c>
      <c r="D119" s="13">
        <f>SUM(D120:D121)</f>
        <v>34384.5</v>
      </c>
    </row>
    <row r="120" spans="2:4" x14ac:dyDescent="0.2">
      <c r="B120" s="19">
        <v>311</v>
      </c>
      <c r="C120" s="23" t="s">
        <v>27</v>
      </c>
      <c r="D120" s="14">
        <v>29847.8</v>
      </c>
    </row>
    <row r="121" spans="2:4" x14ac:dyDescent="0.2">
      <c r="B121" s="19">
        <v>313</v>
      </c>
      <c r="C121" s="23" t="s">
        <v>29</v>
      </c>
      <c r="D121" s="14">
        <v>4536.7</v>
      </c>
    </row>
    <row r="122" spans="2:4" ht="15" x14ac:dyDescent="0.25">
      <c r="B122" s="21">
        <v>32</v>
      </c>
      <c r="C122" s="20" t="s">
        <v>30</v>
      </c>
      <c r="D122" s="13">
        <f>D123</f>
        <v>4000</v>
      </c>
    </row>
    <row r="123" spans="2:4" x14ac:dyDescent="0.2">
      <c r="B123" s="19">
        <v>321</v>
      </c>
      <c r="C123" s="23" t="s">
        <v>31</v>
      </c>
      <c r="D123" s="14">
        <v>4000</v>
      </c>
    </row>
    <row r="124" spans="2:4" ht="15" x14ac:dyDescent="0.25">
      <c r="B124" s="141" t="s">
        <v>58</v>
      </c>
      <c r="C124" s="142"/>
      <c r="D124" s="46">
        <f>D125</f>
        <v>56712</v>
      </c>
    </row>
    <row r="125" spans="2:4" ht="15" x14ac:dyDescent="0.25">
      <c r="B125" s="139" t="s">
        <v>103</v>
      </c>
      <c r="C125" s="140"/>
      <c r="D125" s="38">
        <f>+D127+D131+D135</f>
        <v>56712</v>
      </c>
    </row>
    <row r="126" spans="2:4" ht="15" x14ac:dyDescent="0.25">
      <c r="B126" s="112" t="s">
        <v>72</v>
      </c>
      <c r="C126" s="113"/>
      <c r="D126" s="13"/>
    </row>
    <row r="127" spans="2:4" ht="15" x14ac:dyDescent="0.25">
      <c r="B127" s="21">
        <v>3</v>
      </c>
      <c r="C127" s="20" t="s">
        <v>25</v>
      </c>
      <c r="D127" s="66">
        <f>SUM(D128:D128)</f>
        <v>18712</v>
      </c>
    </row>
    <row r="128" spans="2:4" ht="15" x14ac:dyDescent="0.25">
      <c r="B128" s="21">
        <v>32</v>
      </c>
      <c r="C128" s="20" t="s">
        <v>30</v>
      </c>
      <c r="D128" s="13">
        <f>SUM(D129:D129)</f>
        <v>18712</v>
      </c>
    </row>
    <row r="129" spans="2:4" x14ac:dyDescent="0.2">
      <c r="B129" s="19">
        <v>323</v>
      </c>
      <c r="C129" s="23" t="s">
        <v>41</v>
      </c>
      <c r="D129" s="14">
        <v>18712</v>
      </c>
    </row>
    <row r="130" spans="2:4" x14ac:dyDescent="0.2">
      <c r="B130" s="112" t="s">
        <v>98</v>
      </c>
      <c r="C130" s="113"/>
      <c r="D130" s="14"/>
    </row>
    <row r="131" spans="2:4" ht="15" x14ac:dyDescent="0.25">
      <c r="B131" s="21">
        <v>3</v>
      </c>
      <c r="C131" s="20" t="s">
        <v>25</v>
      </c>
      <c r="D131" s="69">
        <f>+D132</f>
        <v>18000</v>
      </c>
    </row>
    <row r="132" spans="2:4" ht="15" x14ac:dyDescent="0.25">
      <c r="B132" s="21">
        <v>32</v>
      </c>
      <c r="C132" s="20" t="s">
        <v>30</v>
      </c>
      <c r="D132" s="14">
        <v>18000</v>
      </c>
    </row>
    <row r="133" spans="2:4" x14ac:dyDescent="0.2">
      <c r="B133" s="19">
        <v>323</v>
      </c>
      <c r="C133" s="23" t="s">
        <v>41</v>
      </c>
      <c r="D133" s="14">
        <v>18000</v>
      </c>
    </row>
    <row r="134" spans="2:4" x14ac:dyDescent="0.2">
      <c r="B134" s="112" t="s">
        <v>102</v>
      </c>
      <c r="C134" s="113"/>
      <c r="D134" s="14"/>
    </row>
    <row r="135" spans="2:4" ht="15" x14ac:dyDescent="0.25">
      <c r="B135" s="21">
        <v>3</v>
      </c>
      <c r="C135" s="20" t="s">
        <v>25</v>
      </c>
      <c r="D135" s="13">
        <f>+D136</f>
        <v>20000</v>
      </c>
    </row>
    <row r="136" spans="2:4" ht="15" x14ac:dyDescent="0.25">
      <c r="B136" s="21">
        <v>32</v>
      </c>
      <c r="C136" s="20" t="s">
        <v>30</v>
      </c>
      <c r="D136" s="14">
        <f>+D137+D138</f>
        <v>20000</v>
      </c>
    </row>
    <row r="137" spans="2:4" x14ac:dyDescent="0.2">
      <c r="B137" s="19">
        <v>322</v>
      </c>
      <c r="C137" s="23" t="s">
        <v>33</v>
      </c>
      <c r="D137" s="14">
        <v>10000</v>
      </c>
    </row>
    <row r="138" spans="2:4" x14ac:dyDescent="0.2">
      <c r="B138" s="19">
        <v>323</v>
      </c>
      <c r="C138" s="23" t="s">
        <v>41</v>
      </c>
      <c r="D138" s="14">
        <v>10000</v>
      </c>
    </row>
    <row r="139" spans="2:4" ht="15" x14ac:dyDescent="0.25">
      <c r="B139" s="141" t="s">
        <v>60</v>
      </c>
      <c r="C139" s="142"/>
      <c r="D139" s="46">
        <f>D140</f>
        <v>25800</v>
      </c>
    </row>
    <row r="140" spans="2:4" ht="15" x14ac:dyDescent="0.25">
      <c r="B140" s="139" t="s">
        <v>63</v>
      </c>
      <c r="C140" s="140"/>
      <c r="D140" s="38">
        <f>D142+D146</f>
        <v>25800</v>
      </c>
    </row>
    <row r="141" spans="2:4" ht="15" x14ac:dyDescent="0.25">
      <c r="B141" s="112" t="s">
        <v>101</v>
      </c>
      <c r="C141" s="113"/>
      <c r="D141" s="13"/>
    </row>
    <row r="142" spans="2:4" ht="15" x14ac:dyDescent="0.25">
      <c r="B142" s="21">
        <v>4</v>
      </c>
      <c r="C142" s="20" t="s">
        <v>64</v>
      </c>
      <c r="D142" s="69">
        <f>SUM(D143:D143)</f>
        <v>20000</v>
      </c>
    </row>
    <row r="143" spans="2:4" ht="15" x14ac:dyDescent="0.25">
      <c r="B143" s="21">
        <v>42</v>
      </c>
      <c r="C143" s="20" t="s">
        <v>65</v>
      </c>
      <c r="D143" s="13">
        <f>SUM(D144:D144)</f>
        <v>20000</v>
      </c>
    </row>
    <row r="144" spans="2:4" x14ac:dyDescent="0.2">
      <c r="B144" s="19">
        <v>422</v>
      </c>
      <c r="C144" s="23" t="s">
        <v>66</v>
      </c>
      <c r="D144" s="14">
        <v>20000</v>
      </c>
    </row>
    <row r="145" spans="2:4" ht="15" x14ac:dyDescent="0.25">
      <c r="B145" s="116" t="s">
        <v>67</v>
      </c>
      <c r="C145" s="117"/>
      <c r="D145" s="13"/>
    </row>
    <row r="146" spans="2:4" ht="15" x14ac:dyDescent="0.25">
      <c r="B146" s="21">
        <v>4</v>
      </c>
      <c r="C146" s="20" t="s">
        <v>64</v>
      </c>
      <c r="D146" s="68">
        <f>SUM(D147:D147)</f>
        <v>5800</v>
      </c>
    </row>
    <row r="147" spans="2:4" ht="15" x14ac:dyDescent="0.25">
      <c r="B147" s="21">
        <v>42</v>
      </c>
      <c r="C147" s="20" t="s">
        <v>65</v>
      </c>
      <c r="D147" s="13">
        <f>+D148+D149</f>
        <v>5800</v>
      </c>
    </row>
    <row r="148" spans="2:4" x14ac:dyDescent="0.2">
      <c r="B148" s="19">
        <v>422</v>
      </c>
      <c r="C148" s="23" t="s">
        <v>66</v>
      </c>
      <c r="D148" s="14">
        <v>4800</v>
      </c>
    </row>
    <row r="149" spans="2:4" x14ac:dyDescent="0.2">
      <c r="B149" s="19">
        <v>424</v>
      </c>
      <c r="C149" s="23" t="s">
        <v>108</v>
      </c>
      <c r="D149" s="14">
        <v>1000</v>
      </c>
    </row>
    <row r="155" spans="2:4" x14ac:dyDescent="0.2">
      <c r="B155" s="1"/>
      <c r="D155" s="2" t="s">
        <v>104</v>
      </c>
    </row>
    <row r="156" spans="2:4" x14ac:dyDescent="0.2">
      <c r="D156" s="2" t="s">
        <v>105</v>
      </c>
    </row>
  </sheetData>
  <mergeCells count="40">
    <mergeCell ref="B15:C15"/>
    <mergeCell ref="B2:C2"/>
    <mergeCell ref="B3:C3"/>
    <mergeCell ref="B4:C4"/>
    <mergeCell ref="B5:C5"/>
    <mergeCell ref="B14:C14"/>
    <mergeCell ref="B64:C64"/>
    <mergeCell ref="B16:C16"/>
    <mergeCell ref="B17:C17"/>
    <mergeCell ref="B25:C25"/>
    <mergeCell ref="B26:C26"/>
    <mergeCell ref="B37:C37"/>
    <mergeCell ref="B38:C38"/>
    <mergeCell ref="B39:C39"/>
    <mergeCell ref="B45:C45"/>
    <mergeCell ref="B46:C46"/>
    <mergeCell ref="B50:C50"/>
    <mergeCell ref="B59:C59"/>
    <mergeCell ref="B116:C116"/>
    <mergeCell ref="B65:C65"/>
    <mergeCell ref="B74:C74"/>
    <mergeCell ref="B78:C78"/>
    <mergeCell ref="B79:C79"/>
    <mergeCell ref="B87:C87"/>
    <mergeCell ref="B93:C93"/>
    <mergeCell ref="B94:C94"/>
    <mergeCell ref="B102:C102"/>
    <mergeCell ref="B103:C103"/>
    <mergeCell ref="B107:C107"/>
    <mergeCell ref="B108:C108"/>
    <mergeCell ref="B139:C139"/>
    <mergeCell ref="B140:C140"/>
    <mergeCell ref="B141:C141"/>
    <mergeCell ref="B145:C145"/>
    <mergeCell ref="B117:C117"/>
    <mergeCell ref="B124:C124"/>
    <mergeCell ref="B125:C125"/>
    <mergeCell ref="B126:C126"/>
    <mergeCell ref="B130:C130"/>
    <mergeCell ref="B134:C1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B1" sqref="B1:B23"/>
    </sheetView>
  </sheetViews>
  <sheetFormatPr defaultRowHeight="12.75" x14ac:dyDescent="0.2"/>
  <cols>
    <col min="2" max="2" width="9.140625" customWidth="1"/>
  </cols>
  <sheetData>
    <row r="1" spans="1:1" ht="14.25" x14ac:dyDescent="0.2">
      <c r="A1" s="1">
        <v>311</v>
      </c>
    </row>
    <row r="2" spans="1:1" ht="14.25" x14ac:dyDescent="0.2">
      <c r="A2" s="1">
        <v>312</v>
      </c>
    </row>
    <row r="3" spans="1:1" ht="14.25" x14ac:dyDescent="0.2">
      <c r="A3" s="1">
        <v>313</v>
      </c>
    </row>
    <row r="4" spans="1:1" ht="14.25" x14ac:dyDescent="0.2">
      <c r="A4" s="1">
        <v>321</v>
      </c>
    </row>
    <row r="5" spans="1:1" ht="14.25" x14ac:dyDescent="0.2">
      <c r="A5" s="1">
        <v>323</v>
      </c>
    </row>
    <row r="6" spans="1:1" ht="14.25" x14ac:dyDescent="0.2">
      <c r="A6" s="1">
        <v>322</v>
      </c>
    </row>
    <row r="7" spans="1:1" ht="14.25" x14ac:dyDescent="0.2">
      <c r="A7" s="1"/>
    </row>
    <row r="8" spans="1:1" ht="14.25" x14ac:dyDescent="0.2">
      <c r="A8" s="1"/>
    </row>
    <row r="9" spans="1:1" ht="14.25" x14ac:dyDescent="0.2">
      <c r="A9" s="1"/>
    </row>
    <row r="10" spans="1:1" ht="14.25" x14ac:dyDescent="0.2">
      <c r="A10" s="1"/>
    </row>
    <row r="11" spans="1:1" ht="14.25" x14ac:dyDescent="0.2">
      <c r="A11" s="1">
        <v>329</v>
      </c>
    </row>
    <row r="12" spans="1:1" ht="14.25" x14ac:dyDescent="0.2">
      <c r="A12" s="1"/>
    </row>
    <row r="13" spans="1:1" ht="14.25" x14ac:dyDescent="0.2">
      <c r="A13" s="1"/>
    </row>
    <row r="14" spans="1:1" ht="14.25" x14ac:dyDescent="0.2">
      <c r="A14" s="1"/>
    </row>
    <row r="15" spans="1:1" ht="14.25" x14ac:dyDescent="0.2">
      <c r="A15" s="1"/>
    </row>
    <row r="16" spans="1:1" ht="14.25" x14ac:dyDescent="0.2">
      <c r="A16" s="1">
        <v>343</v>
      </c>
    </row>
    <row r="17" spans="1:1" ht="14.25" x14ac:dyDescent="0.2">
      <c r="A17" s="1">
        <v>372</v>
      </c>
    </row>
    <row r="18" spans="1:1" ht="14.25" x14ac:dyDescent="0.2">
      <c r="A18" s="1">
        <v>381</v>
      </c>
    </row>
    <row r="19" spans="1:1" ht="14.25" x14ac:dyDescent="0.2">
      <c r="A19" s="1">
        <v>422</v>
      </c>
    </row>
    <row r="20" spans="1:1" ht="14.25" x14ac:dyDescent="0.2">
      <c r="A20" s="1">
        <v>424</v>
      </c>
    </row>
    <row r="21" spans="1:1" ht="14.25" x14ac:dyDescent="0.2">
      <c r="A21" s="1"/>
    </row>
    <row r="22" spans="1:1" ht="14.25" x14ac:dyDescent="0.2">
      <c r="A22" s="1"/>
    </row>
    <row r="23" spans="1:1" ht="14.25" x14ac:dyDescent="0.2">
      <c r="A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 PLAN 2018 19.12.</vt:lpstr>
      <vt:lpstr>plan 2016</vt:lpstr>
      <vt:lpstr>List1</vt:lpstr>
      <vt:lpstr>List2</vt:lpstr>
      <vt:lpstr>List3</vt:lpstr>
      <vt:lpstr>List4</vt:lpstr>
      <vt:lpstr>List5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Segreteria</cp:lastModifiedBy>
  <cp:lastPrinted>2020-06-18T11:40:34Z</cp:lastPrinted>
  <dcterms:created xsi:type="dcterms:W3CDTF">2013-12-17T10:25:51Z</dcterms:created>
  <dcterms:modified xsi:type="dcterms:W3CDTF">2020-06-18T11:40:37Z</dcterms:modified>
</cp:coreProperties>
</file>