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<sst xmlns="http://schemas.openxmlformats.org/spreadsheetml/2006/main" count="67" uniqueCount="57">
  <si>
    <t xml:space="preserve">         Novigrad – Cittanova</t>
  </si>
  <si>
    <t>Red.br.</t>
  </si>
  <si>
    <t>Iznos i struktura</t>
  </si>
  <si>
    <t>Odstupanje</t>
  </si>
  <si>
    <t>Iznos</t>
  </si>
  <si>
    <t>Indeks</t>
  </si>
  <si>
    <t>Struktura</t>
  </si>
  <si>
    <t>5 – 3</t>
  </si>
  <si>
    <t>1.</t>
  </si>
  <si>
    <t>2.</t>
  </si>
  <si>
    <t>3.</t>
  </si>
  <si>
    <t>A. PRIHODI</t>
  </si>
  <si>
    <t>B. RASHODI</t>
  </si>
  <si>
    <t>Prihodi od Republičkog proračua za plaće</t>
  </si>
  <si>
    <t>4.</t>
  </si>
  <si>
    <t>5.</t>
  </si>
  <si>
    <t>6.</t>
  </si>
  <si>
    <t xml:space="preserve">                                        UKUPNI PRIHODI</t>
  </si>
  <si>
    <t xml:space="preserve">                                         UKUPNI RASHODI</t>
  </si>
  <si>
    <t>Element                           računa       prihoda i rashoda</t>
  </si>
  <si>
    <t>Prihodi od Županijskog proračuna</t>
  </si>
  <si>
    <t>RAZLIKA</t>
  </si>
  <si>
    <t>Rashodi za usluge</t>
  </si>
  <si>
    <t xml:space="preserve">Talijanska Osnovna škola </t>
  </si>
  <si>
    <t>Prijevoz učenika</t>
  </si>
  <si>
    <t>Nabava dugotrajne imovine</t>
  </si>
  <si>
    <t>Izdaci zaposlene</t>
  </si>
  <si>
    <t>Naknade troškova zaposlenima</t>
  </si>
  <si>
    <t>Rashodi za materijal i energiju</t>
  </si>
  <si>
    <t>7.</t>
  </si>
  <si>
    <t>Ostali troškovi</t>
  </si>
  <si>
    <t>Prihodi od Grada za  ostale troškove</t>
  </si>
  <si>
    <t xml:space="preserve">Prihodi od Unione </t>
  </si>
  <si>
    <t>Ravnatelj Maurizio Zennaro</t>
  </si>
  <si>
    <t>8.</t>
  </si>
  <si>
    <t>9.</t>
  </si>
  <si>
    <t>10.</t>
  </si>
  <si>
    <t>Ostali prihodi(školska kuhinja,izleti i drugo)</t>
  </si>
  <si>
    <t>Prihodi od donacija  Unione i druge pravne i fizičke osobe</t>
  </si>
  <si>
    <t>Prihodi od Grada Novigrada za plaće djel.za produženi bor.psiholog+inf.</t>
  </si>
  <si>
    <t>Prihodi za asistente u nastavi - Županija-Europsku fondovi</t>
  </si>
  <si>
    <t>Prihodi od pruženih usluga za Dječji vrtić Suncokret</t>
  </si>
  <si>
    <t>Prihodi od Županijskog proračuna hitne intervencije</t>
  </si>
  <si>
    <t>11.</t>
  </si>
  <si>
    <t xml:space="preserve">Prihodi od imovine </t>
  </si>
  <si>
    <t>Ostvareno 2015</t>
  </si>
  <si>
    <t>1. Usporedni pregled  ostvarenih prihoda i rashoda za period I.-XII. 2015godine i I.-XII. 2016.godine</t>
  </si>
  <si>
    <t>Ostvareno 2016</t>
  </si>
  <si>
    <t>Višak prihoda koristit će se za podmirenje tekućih rashoda u 2017.</t>
  </si>
  <si>
    <t>Regione Veneta</t>
  </si>
  <si>
    <t>12.</t>
  </si>
  <si>
    <t xml:space="preserve">Prihodi od prodaje imovine </t>
  </si>
  <si>
    <t>13.</t>
  </si>
  <si>
    <t>Novigrad, 31.12.2016.</t>
  </si>
  <si>
    <t>KLASA: 400-05/17-01/01</t>
  </si>
  <si>
    <t xml:space="preserve">                                               Bilješke uz financijske izvještaje</t>
  </si>
  <si>
    <t>URBROJ: 2105/03-15-3/17-1-1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</si>
</sst>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* #,##0_-;\-* #,##0_-;_-* &quot;-&quot;_-;_-@_-"/>
    <numFmt numFmtId="172" formatCode="_-&quot;kn&quot;\ * #,##0.00_-;\-&quot;kn&quot;\ * #,##0.00_-;_-&quot;kn&quot;\ * &quot;-&quot;??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-* #,##0.000_-;\-* #,##0.000_-;_-* &quot;-&quot;??_-;_-@_-"/>
  </numFmts>
  <fonts count="3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5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0" xfId="0" applyNumberFormat="1" applyAlignment="1">
      <alignment/>
    </xf>
    <xf numFmtId="175" fontId="0" fillId="0" borderId="10" xfId="59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175" fontId="0" fillId="0" borderId="10" xfId="59" applyNumberFormat="1" applyFont="1" applyBorder="1" applyAlignment="1">
      <alignment horizontal="center"/>
    </xf>
    <xf numFmtId="173" fontId="0" fillId="0" borderId="10" xfId="59" applyNumberFormat="1" applyFont="1" applyBorder="1" applyAlignment="1">
      <alignment horizontal="center"/>
    </xf>
    <xf numFmtId="17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 horizontal="center"/>
    </xf>
    <xf numFmtId="175" fontId="0" fillId="0" borderId="10" xfId="59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zoomScale="75" zoomScaleNormal="75" zoomScalePageLayoutView="0" workbookViewId="0" topLeftCell="A1">
      <selection activeCell="O19" sqref="O19"/>
    </sheetView>
  </sheetViews>
  <sheetFormatPr defaultColWidth="9.140625" defaultRowHeight="12.75"/>
  <cols>
    <col min="1" max="1" width="5.28125" style="0" customWidth="1"/>
    <col min="2" max="2" width="54.7109375" style="0" customWidth="1"/>
    <col min="3" max="3" width="15.28125" style="0" customWidth="1"/>
    <col min="4" max="4" width="13.57421875" style="0" customWidth="1"/>
    <col min="5" max="5" width="16.421875" style="0" customWidth="1"/>
    <col min="6" max="6" width="14.7109375" style="0" customWidth="1"/>
    <col min="7" max="7" width="12.57421875" style="0" customWidth="1"/>
  </cols>
  <sheetData>
    <row r="1" ht="12.75">
      <c r="A1" t="s">
        <v>23</v>
      </c>
    </row>
    <row r="2" ht="12.75">
      <c r="A2" t="s">
        <v>0</v>
      </c>
    </row>
    <row r="3" ht="12.75">
      <c r="A3" t="s">
        <v>53</v>
      </c>
    </row>
    <row r="4" ht="13.5" customHeight="1">
      <c r="A4" t="s">
        <v>54</v>
      </c>
    </row>
    <row r="5" ht="13.5" customHeight="1">
      <c r="A5" t="s">
        <v>56</v>
      </c>
    </row>
    <row r="6" spans="1:14" ht="12.75">
      <c r="A6" s="33" t="s">
        <v>55</v>
      </c>
      <c r="B6" s="34"/>
      <c r="C6" s="34"/>
      <c r="D6" s="34"/>
      <c r="E6" s="34"/>
      <c r="F6" s="34"/>
      <c r="G6" s="34"/>
      <c r="H6" s="34"/>
      <c r="I6" s="2"/>
      <c r="J6" s="2"/>
      <c r="K6" s="2"/>
      <c r="L6" s="2"/>
      <c r="M6" s="2"/>
      <c r="N6" s="2"/>
    </row>
    <row r="7" ht="7.5" customHeight="1"/>
    <row r="8" ht="12.75">
      <c r="A8" s="19" t="s">
        <v>46</v>
      </c>
    </row>
    <row r="9" ht="6" customHeight="1" thickBot="1"/>
    <row r="10" spans="1:9" ht="12.75" customHeight="1">
      <c r="A10" s="37" t="s">
        <v>1</v>
      </c>
      <c r="B10" s="39" t="s">
        <v>19</v>
      </c>
      <c r="C10" s="35" t="s">
        <v>2</v>
      </c>
      <c r="D10" s="35"/>
      <c r="E10" s="35"/>
      <c r="F10" s="44"/>
      <c r="G10" s="35" t="s">
        <v>3</v>
      </c>
      <c r="H10" s="36"/>
      <c r="I10" s="5"/>
    </row>
    <row r="11" spans="1:8" ht="12.75">
      <c r="A11" s="38"/>
      <c r="B11" s="40"/>
      <c r="C11" s="41" t="s">
        <v>45</v>
      </c>
      <c r="D11" s="42"/>
      <c r="E11" s="41" t="s">
        <v>47</v>
      </c>
      <c r="F11" s="43"/>
      <c r="G11" s="3" t="s">
        <v>4</v>
      </c>
      <c r="H11" s="9" t="s">
        <v>5</v>
      </c>
    </row>
    <row r="12" spans="1:8" ht="12.75">
      <c r="A12" s="38"/>
      <c r="B12" s="40"/>
      <c r="C12" s="7" t="s">
        <v>4</v>
      </c>
      <c r="D12" s="7" t="s">
        <v>6</v>
      </c>
      <c r="E12" s="7" t="s">
        <v>4</v>
      </c>
      <c r="F12" s="4" t="s">
        <v>6</v>
      </c>
      <c r="G12" s="3" t="s">
        <v>7</v>
      </c>
      <c r="H12" s="10">
        <v>0.21041666666666667</v>
      </c>
    </row>
    <row r="13" spans="1:8" ht="12.75">
      <c r="A13" s="11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9">
        <v>8</v>
      </c>
    </row>
    <row r="14" spans="1:8" ht="19.5" customHeight="1">
      <c r="A14" s="12"/>
      <c r="B14" s="6" t="s">
        <v>11</v>
      </c>
      <c r="C14" s="3"/>
      <c r="D14" s="30"/>
      <c r="E14" s="30"/>
      <c r="F14" s="30"/>
      <c r="G14" s="30"/>
      <c r="H14" s="30"/>
    </row>
    <row r="15" spans="1:8" ht="19.5" customHeight="1">
      <c r="A15" s="12" t="s">
        <v>8</v>
      </c>
      <c r="B15" s="13" t="s">
        <v>13</v>
      </c>
      <c r="C15" s="23">
        <v>2191413</v>
      </c>
      <c r="D15" s="24">
        <f>C15/C28*100</f>
        <v>69.6870694221908</v>
      </c>
      <c r="E15" s="25">
        <v>2232812</v>
      </c>
      <c r="F15" s="26">
        <f>+E15/E$28*100</f>
        <v>69.18846224759037</v>
      </c>
      <c r="G15" s="27">
        <f aca="true" t="shared" si="0" ref="G15:G28">E15-C15</f>
        <v>41399</v>
      </c>
      <c r="H15" s="28">
        <f aca="true" t="shared" si="1" ref="H15:H28">E15/C15*100</f>
        <v>101.88914640918895</v>
      </c>
    </row>
    <row r="16" spans="1:8" ht="19.5" customHeight="1">
      <c r="A16" s="12" t="s">
        <v>9</v>
      </c>
      <c r="B16" s="13" t="s">
        <v>20</v>
      </c>
      <c r="C16" s="23">
        <v>195287</v>
      </c>
      <c r="D16" s="24">
        <f>C16/C28*100</f>
        <v>6.210138721569771</v>
      </c>
      <c r="E16" s="25">
        <v>191628</v>
      </c>
      <c r="F16" s="26">
        <f aca="true" t="shared" si="2" ref="F16:F27">+E16/E$28*100</f>
        <v>5.938004025229731</v>
      </c>
      <c r="G16" s="27">
        <f t="shared" si="0"/>
        <v>-3659</v>
      </c>
      <c r="H16" s="28">
        <f t="shared" si="1"/>
        <v>98.1263473759134</v>
      </c>
    </row>
    <row r="17" spans="1:8" ht="19.5" customHeight="1">
      <c r="A17" s="12" t="s">
        <v>10</v>
      </c>
      <c r="B17" s="13" t="s">
        <v>42</v>
      </c>
      <c r="C17" s="23">
        <v>91578.12</v>
      </c>
      <c r="D17" s="24">
        <f>C17/C28*100</f>
        <v>2.912189900303466</v>
      </c>
      <c r="E17" s="25"/>
      <c r="F17" s="26">
        <f t="shared" si="2"/>
        <v>0</v>
      </c>
      <c r="G17" s="27">
        <f t="shared" si="0"/>
        <v>-91578.12</v>
      </c>
      <c r="H17" s="28">
        <f t="shared" si="1"/>
        <v>0</v>
      </c>
    </row>
    <row r="18" spans="1:8" ht="19.5" customHeight="1">
      <c r="A18" s="12" t="s">
        <v>14</v>
      </c>
      <c r="B18" s="14" t="s">
        <v>39</v>
      </c>
      <c r="C18" s="23">
        <v>177485</v>
      </c>
      <c r="D18" s="24">
        <f>C18/C28*100</f>
        <v>5.6440340165899965</v>
      </c>
      <c r="E18" s="25">
        <v>182998</v>
      </c>
      <c r="F18" s="26">
        <f t="shared" si="2"/>
        <v>5.670584990758084</v>
      </c>
      <c r="G18" s="27">
        <f t="shared" si="0"/>
        <v>5513</v>
      </c>
      <c r="H18" s="28">
        <f t="shared" si="1"/>
        <v>103.10617798687214</v>
      </c>
    </row>
    <row r="19" spans="1:8" ht="19.5" customHeight="1">
      <c r="A19" s="12" t="s">
        <v>15</v>
      </c>
      <c r="B19" s="13" t="s">
        <v>40</v>
      </c>
      <c r="C19" s="23">
        <v>68451</v>
      </c>
      <c r="D19" s="24">
        <f>C19/C28*100</f>
        <v>2.1767460487906125</v>
      </c>
      <c r="E19" s="25">
        <v>78185</v>
      </c>
      <c r="F19" s="26">
        <f t="shared" si="2"/>
        <v>2.422729688315833</v>
      </c>
      <c r="G19" s="27">
        <f t="shared" si="0"/>
        <v>9734</v>
      </c>
      <c r="H19" s="28">
        <f t="shared" si="1"/>
        <v>114.22039122876217</v>
      </c>
    </row>
    <row r="20" spans="1:8" ht="19.5" customHeight="1">
      <c r="A20" s="12" t="s">
        <v>16</v>
      </c>
      <c r="B20" s="13" t="s">
        <v>31</v>
      </c>
      <c r="C20" s="23">
        <v>5480</v>
      </c>
      <c r="D20" s="24">
        <f>C20/C28*100</f>
        <v>0.17426434014656553</v>
      </c>
      <c r="E20" s="25">
        <v>16718</v>
      </c>
      <c r="F20" s="26">
        <f t="shared" si="2"/>
        <v>0.5180430380413648</v>
      </c>
      <c r="G20" s="27">
        <f t="shared" si="0"/>
        <v>11238</v>
      </c>
      <c r="H20" s="28">
        <f t="shared" si="1"/>
        <v>305.0729927007299</v>
      </c>
    </row>
    <row r="21" spans="1:8" ht="19.5" customHeight="1">
      <c r="A21" s="12" t="s">
        <v>29</v>
      </c>
      <c r="B21" s="13" t="s">
        <v>32</v>
      </c>
      <c r="C21" s="23">
        <v>12188.83</v>
      </c>
      <c r="D21" s="24">
        <f>C21/C28*100</f>
        <v>0.38760555056727414</v>
      </c>
      <c r="E21" s="25">
        <v>10393</v>
      </c>
      <c r="F21" s="26">
        <f t="shared" si="2"/>
        <v>0.32204936561573777</v>
      </c>
      <c r="G21" s="27">
        <f t="shared" si="0"/>
        <v>-1795.83</v>
      </c>
      <c r="H21" s="28">
        <f t="shared" si="1"/>
        <v>85.26659244570644</v>
      </c>
    </row>
    <row r="22" spans="1:8" ht="19.5" customHeight="1">
      <c r="A22" s="12" t="s">
        <v>34</v>
      </c>
      <c r="B22" s="13" t="s">
        <v>41</v>
      </c>
      <c r="C22" s="23">
        <v>158318</v>
      </c>
      <c r="D22" s="24">
        <f>C22/C28*100</f>
        <v>5.034522226883934</v>
      </c>
      <c r="E22" s="25">
        <v>201511</v>
      </c>
      <c r="F22" s="26">
        <f t="shared" si="2"/>
        <v>6.244249948483876</v>
      </c>
      <c r="G22" s="27">
        <f t="shared" si="0"/>
        <v>43193</v>
      </c>
      <c r="H22" s="28">
        <f t="shared" si="1"/>
        <v>127.28243156179335</v>
      </c>
    </row>
    <row r="23" spans="1:8" ht="19.5" customHeight="1">
      <c r="A23" s="12" t="s">
        <v>35</v>
      </c>
      <c r="B23" s="13" t="s">
        <v>37</v>
      </c>
      <c r="C23" s="23">
        <v>186066</v>
      </c>
      <c r="D23" s="24">
        <f>C23/C28*100</f>
        <v>5.91691034921731</v>
      </c>
      <c r="E23" s="25">
        <v>153367</v>
      </c>
      <c r="F23" s="26">
        <f t="shared" si="2"/>
        <v>4.752404989549587</v>
      </c>
      <c r="G23" s="27">
        <f t="shared" si="0"/>
        <v>-32699</v>
      </c>
      <c r="H23" s="28">
        <f t="shared" si="1"/>
        <v>82.42612836305398</v>
      </c>
    </row>
    <row r="24" spans="1:8" ht="19.5" customHeight="1">
      <c r="A24" s="21" t="s">
        <v>36</v>
      </c>
      <c r="B24" s="13" t="s">
        <v>38</v>
      </c>
      <c r="C24" s="23">
        <v>52767</v>
      </c>
      <c r="D24" s="24">
        <f>C24/C28*100</f>
        <v>1.677993875276245</v>
      </c>
      <c r="E24" s="25">
        <v>46803</v>
      </c>
      <c r="F24" s="26">
        <f t="shared" si="2"/>
        <v>1.450291201665869</v>
      </c>
      <c r="G24" s="27">
        <f t="shared" si="0"/>
        <v>-5964</v>
      </c>
      <c r="H24" s="28">
        <f t="shared" si="1"/>
        <v>88.6974813804082</v>
      </c>
    </row>
    <row r="25" spans="1:8" ht="19.5" customHeight="1">
      <c r="A25" s="21" t="s">
        <v>43</v>
      </c>
      <c r="B25" s="13" t="s">
        <v>49</v>
      </c>
      <c r="C25" s="23"/>
      <c r="D25" s="24"/>
      <c r="E25" s="25">
        <v>103162</v>
      </c>
      <c r="F25" s="26">
        <f t="shared" si="2"/>
        <v>3.196695531189333</v>
      </c>
      <c r="G25" s="27"/>
      <c r="H25" s="28"/>
    </row>
    <row r="26" spans="1:8" ht="19.5" customHeight="1">
      <c r="A26" s="21" t="s">
        <v>50</v>
      </c>
      <c r="B26" s="13" t="s">
        <v>44</v>
      </c>
      <c r="C26" s="23">
        <v>5614</v>
      </c>
      <c r="D26" s="24"/>
      <c r="E26" s="25">
        <v>5568</v>
      </c>
      <c r="F26" s="26">
        <f t="shared" si="2"/>
        <v>0.1725364060183227</v>
      </c>
      <c r="G26" s="27">
        <f t="shared" si="0"/>
        <v>-46</v>
      </c>
      <c r="H26" s="28">
        <f t="shared" si="1"/>
        <v>99.18061987887424</v>
      </c>
    </row>
    <row r="27" spans="1:8" ht="19.5" customHeight="1">
      <c r="A27" s="21" t="s">
        <v>52</v>
      </c>
      <c r="B27" s="13" t="s">
        <v>51</v>
      </c>
      <c r="C27" s="23"/>
      <c r="D27" s="24"/>
      <c r="E27" s="25">
        <v>4000</v>
      </c>
      <c r="F27" s="26">
        <f t="shared" si="2"/>
        <v>0.12394856754189848</v>
      </c>
      <c r="G27" s="27"/>
      <c r="H27" s="28"/>
    </row>
    <row r="28" spans="1:8" ht="19.5" customHeight="1">
      <c r="A28" s="12"/>
      <c r="B28" s="6" t="s">
        <v>17</v>
      </c>
      <c r="C28" s="23">
        <f>SUM(C15:C26)</f>
        <v>3144647.95</v>
      </c>
      <c r="D28" s="29">
        <f>SUM(D15:D24)</f>
        <v>99.82147445153598</v>
      </c>
      <c r="E28" s="25">
        <f>SUM(E15:E27)</f>
        <v>3227145</v>
      </c>
      <c r="F28" s="25">
        <f>SUM(F15:F27)</f>
        <v>100.00000000000003</v>
      </c>
      <c r="G28" s="27">
        <f t="shared" si="0"/>
        <v>82497.04999999981</v>
      </c>
      <c r="H28" s="28">
        <f t="shared" si="1"/>
        <v>102.62341131063653</v>
      </c>
    </row>
    <row r="29" spans="1:8" ht="19.5" customHeight="1">
      <c r="A29" s="12"/>
      <c r="B29" s="6" t="s">
        <v>12</v>
      </c>
      <c r="C29" s="30"/>
      <c r="D29" s="30"/>
      <c r="E29" s="30"/>
      <c r="F29" s="31"/>
      <c r="G29" s="27"/>
      <c r="H29" s="28"/>
    </row>
    <row r="30" spans="1:8" ht="19.5" customHeight="1">
      <c r="A30" s="21" t="s">
        <v>8</v>
      </c>
      <c r="B30" s="6" t="s">
        <v>26</v>
      </c>
      <c r="C30" s="23">
        <v>2342751</v>
      </c>
      <c r="D30" s="24">
        <f>C30/C37*100</f>
        <v>74.88887745208824</v>
      </c>
      <c r="E30" s="25">
        <v>2369676</v>
      </c>
      <c r="F30" s="26">
        <f>+E30/E$37*100</f>
        <v>73.71632072290446</v>
      </c>
      <c r="G30" s="27">
        <f aca="true" t="shared" si="3" ref="G30:G36">E30-C30</f>
        <v>26925</v>
      </c>
      <c r="H30" s="28">
        <f aca="true" t="shared" si="4" ref="H30:H37">E30/C30*100</f>
        <v>101.1492898733156</v>
      </c>
    </row>
    <row r="31" spans="1:8" ht="19.5" customHeight="1">
      <c r="A31" s="21" t="s">
        <v>9</v>
      </c>
      <c r="B31" s="13" t="s">
        <v>27</v>
      </c>
      <c r="C31" s="23">
        <v>123242</v>
      </c>
      <c r="D31" s="24">
        <f>C31/C37*100</f>
        <v>3.939580021500475</v>
      </c>
      <c r="E31" s="25">
        <v>145538</v>
      </c>
      <c r="F31" s="26">
        <f aca="true" t="shared" si="5" ref="F31:F36">+E31/E$37*100</f>
        <v>4.527423109897754</v>
      </c>
      <c r="G31" s="27">
        <f t="shared" si="3"/>
        <v>22296</v>
      </c>
      <c r="H31" s="28">
        <f t="shared" si="4"/>
        <v>118.0912351308807</v>
      </c>
    </row>
    <row r="32" spans="1:8" ht="19.5" customHeight="1">
      <c r="A32" s="21" t="s">
        <v>10</v>
      </c>
      <c r="B32" s="13" t="s">
        <v>28</v>
      </c>
      <c r="C32" s="23">
        <v>292049</v>
      </c>
      <c r="D32" s="24">
        <f>C32/C37*100</f>
        <v>9.335700537959399</v>
      </c>
      <c r="E32" s="25">
        <v>330458</v>
      </c>
      <c r="F32" s="26">
        <f t="shared" si="5"/>
        <v>10.279948783483297</v>
      </c>
      <c r="G32" s="27">
        <f t="shared" si="3"/>
        <v>38409</v>
      </c>
      <c r="H32" s="28">
        <f t="shared" si="4"/>
        <v>113.15156018339387</v>
      </c>
    </row>
    <row r="33" spans="1:8" ht="23.25" customHeight="1">
      <c r="A33" s="21" t="s">
        <v>14</v>
      </c>
      <c r="B33" s="13" t="s">
        <v>22</v>
      </c>
      <c r="C33" s="23">
        <v>195928</v>
      </c>
      <c r="D33" s="24">
        <f>C33/C37*100</f>
        <v>6.263076179001842</v>
      </c>
      <c r="E33" s="25">
        <v>217404</v>
      </c>
      <c r="F33" s="26">
        <f t="shared" si="5"/>
        <v>6.76304397328678</v>
      </c>
      <c r="G33" s="27">
        <f t="shared" si="3"/>
        <v>21476</v>
      </c>
      <c r="H33" s="28">
        <f t="shared" si="4"/>
        <v>110.96116940917071</v>
      </c>
    </row>
    <row r="34" spans="1:8" ht="16.5" customHeight="1">
      <c r="A34" s="21" t="s">
        <v>15</v>
      </c>
      <c r="B34" s="13" t="s">
        <v>24</v>
      </c>
      <c r="C34" s="23">
        <v>93693</v>
      </c>
      <c r="D34" s="24">
        <f>C34/C37*100</f>
        <v>2.9950103938141543</v>
      </c>
      <c r="E34" s="25">
        <v>91202</v>
      </c>
      <c r="F34" s="26">
        <f t="shared" si="5"/>
        <v>2.837128739359445</v>
      </c>
      <c r="G34" s="27">
        <f t="shared" si="3"/>
        <v>-2491</v>
      </c>
      <c r="H34" s="28">
        <f t="shared" si="4"/>
        <v>97.34131685398056</v>
      </c>
    </row>
    <row r="35" spans="1:8" ht="16.5" customHeight="1">
      <c r="A35" s="21" t="s">
        <v>16</v>
      </c>
      <c r="B35" s="13" t="s">
        <v>30</v>
      </c>
      <c r="C35" s="23">
        <v>30527</v>
      </c>
      <c r="D35" s="24">
        <f>C35/C37*100</f>
        <v>0.9758325839920238</v>
      </c>
      <c r="E35" s="25">
        <v>18562</v>
      </c>
      <c r="F35" s="26">
        <f t="shared" si="5"/>
        <v>0.5774301403476899</v>
      </c>
      <c r="G35" s="27">
        <f t="shared" si="3"/>
        <v>-11965</v>
      </c>
      <c r="H35" s="28">
        <f t="shared" si="4"/>
        <v>60.805188849215455</v>
      </c>
    </row>
    <row r="36" spans="1:8" ht="18.75" customHeight="1">
      <c r="A36" s="21" t="s">
        <v>29</v>
      </c>
      <c r="B36" s="13" t="s">
        <v>25</v>
      </c>
      <c r="C36" s="23">
        <v>50113</v>
      </c>
      <c r="D36" s="24">
        <f>C36/C37*100</f>
        <v>1.6019228316438656</v>
      </c>
      <c r="E36" s="25">
        <v>41748</v>
      </c>
      <c r="F36" s="26">
        <f t="shared" si="5"/>
        <v>1.2987045307205776</v>
      </c>
      <c r="G36" s="27">
        <f t="shared" si="3"/>
        <v>-8365</v>
      </c>
      <c r="H36" s="28">
        <f t="shared" si="4"/>
        <v>83.30772454253388</v>
      </c>
    </row>
    <row r="37" spans="1:9" ht="19.5" customHeight="1">
      <c r="A37" s="12"/>
      <c r="B37" s="13" t="s">
        <v>18</v>
      </c>
      <c r="C37" s="23">
        <f>C30+C31+C32+C33+C34+C35+C36</f>
        <v>3128303</v>
      </c>
      <c r="D37" s="29">
        <f>C37/C37*100</f>
        <v>100</v>
      </c>
      <c r="E37" s="25">
        <f>SUM(E30:E36)</f>
        <v>3214588</v>
      </c>
      <c r="F37" s="25">
        <f>SUM(F30:F36)</f>
        <v>100</v>
      </c>
      <c r="G37" s="30"/>
      <c r="H37" s="28">
        <f t="shared" si="4"/>
        <v>102.758204687973</v>
      </c>
      <c r="I37" s="22"/>
    </row>
    <row r="38" spans="1:8" ht="15" customHeight="1" thickBot="1">
      <c r="A38" s="12"/>
      <c r="B38" s="16"/>
      <c r="C38" s="27">
        <f>+C28-C37</f>
        <v>16344.950000000186</v>
      </c>
      <c r="D38" s="30" t="s">
        <v>21</v>
      </c>
      <c r="E38" s="27">
        <f>E28-E37</f>
        <v>12557</v>
      </c>
      <c r="F38" s="32">
        <f>+F28-F37</f>
        <v>0</v>
      </c>
      <c r="G38" s="30"/>
      <c r="H38" s="30"/>
    </row>
    <row r="39" spans="1:8" ht="15" customHeight="1" thickBot="1">
      <c r="A39" s="15"/>
      <c r="B39" s="8" t="s">
        <v>48</v>
      </c>
      <c r="C39" s="6"/>
      <c r="F39" s="20" t="s">
        <v>33</v>
      </c>
      <c r="G39" s="18"/>
      <c r="H39" s="6"/>
    </row>
    <row r="40" spans="1:6" ht="13.5" customHeight="1">
      <c r="A40" s="17"/>
      <c r="B40" s="8"/>
      <c r="F40" s="19"/>
    </row>
    <row r="41" ht="30.75" customHeight="1"/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71" ht="12.75">
      <c r="A71" s="1"/>
    </row>
    <row r="73" ht="12.75">
      <c r="A73" s="1"/>
    </row>
    <row r="75" ht="12.75">
      <c r="A75" s="1"/>
    </row>
    <row r="85" ht="12.75">
      <c r="A85" s="1"/>
    </row>
    <row r="92" ht="12.75">
      <c r="A92" s="1"/>
    </row>
    <row r="96" ht="12.75">
      <c r="A96" s="1"/>
    </row>
    <row r="98" ht="12.75">
      <c r="A98" s="1"/>
    </row>
    <row r="100" ht="12.75">
      <c r="A100" s="1"/>
    </row>
    <row r="110" ht="12.75">
      <c r="A110" s="1"/>
    </row>
    <row r="114" ht="12.75">
      <c r="A114" s="1"/>
    </row>
    <row r="116" ht="12.75">
      <c r="A116" s="1"/>
    </row>
    <row r="118" ht="12.75">
      <c r="A118" s="1"/>
    </row>
    <row r="128" ht="12.75">
      <c r="A128" s="1"/>
    </row>
    <row r="132" ht="12.75">
      <c r="A132" s="1"/>
    </row>
    <row r="136" ht="12.75">
      <c r="A136" s="1"/>
    </row>
    <row r="147" ht="12.75">
      <c r="A147" s="1"/>
    </row>
    <row r="152" ht="12.75">
      <c r="A152" s="1"/>
    </row>
    <row r="157" ht="12.75">
      <c r="A157" s="1"/>
    </row>
  </sheetData>
  <sheetProtection/>
  <mergeCells count="7">
    <mergeCell ref="A6:H6"/>
    <mergeCell ref="G10:H10"/>
    <mergeCell ref="A10:A12"/>
    <mergeCell ref="B10:B12"/>
    <mergeCell ref="C11:D11"/>
    <mergeCell ref="E11:F11"/>
    <mergeCell ref="C10:F10"/>
  </mergeCells>
  <printOptions/>
  <pageMargins left="0" right="0" top="0" bottom="0" header="0" footer="0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Segreteria</cp:lastModifiedBy>
  <cp:lastPrinted>2017-02-06T09:58:29Z</cp:lastPrinted>
  <dcterms:created xsi:type="dcterms:W3CDTF">2001-07-16T06:58:03Z</dcterms:created>
  <dcterms:modified xsi:type="dcterms:W3CDTF">2017-12-19T12:22:46Z</dcterms:modified>
  <cp:category/>
  <cp:version/>
  <cp:contentType/>
  <cp:contentStatus/>
</cp:coreProperties>
</file>